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inRep_Cap_Mkts\Consolidation\March 2019\8-K_OperatingResultsbySegment\"/>
    </mc:Choice>
  </mc:AlternateContent>
  <bookViews>
    <workbookView xWindow="0" yWindow="0" windowWidth="28800" windowHeight="11094"/>
  </bookViews>
  <sheets>
    <sheet name="Private Client Group" sheetId="1" r:id="rId1"/>
    <sheet name="Capital Markets" sheetId="3" r:id="rId2"/>
    <sheet name="Asset Management" sheetId="4" r:id="rId3"/>
    <sheet name="RJ Bank" sheetId="5" r:id="rId4"/>
    <sheet name="Other" sheetId="6" r:id="rId5"/>
  </sheets>
  <definedNames>
    <definedName name="_xlnm.Print_Area" localSheetId="2">'Asset Management'!$A$1:$K$43</definedName>
    <definedName name="_xlnm.Print_Area" localSheetId="1">'Capital Markets'!$A$1:$K$64</definedName>
    <definedName name="_xlnm.Print_Area" localSheetId="4">Other!$A$1:$K$36</definedName>
    <definedName name="_xlnm.Print_Area" localSheetId="0">'Private Client Group'!$A$1:$K$71</definedName>
    <definedName name="_xlnm.Print_Area" localSheetId="3">'RJ Bank'!$A$1:$K$36</definedName>
    <definedName name="_xlnm.Print_Titles" localSheetId="2">'Asset Management'!$1:$1</definedName>
    <definedName name="_xlnm.Print_Titles" localSheetId="1">'Capital Markets'!$1:$1</definedName>
    <definedName name="_xlnm.Print_Titles" localSheetId="4">Other!$1:$1</definedName>
    <definedName name="_xlnm.Print_Titles" localSheetId="0">'Private Client Group'!$1:$1</definedName>
    <definedName name="_xlnm.Print_Titles" localSheetId="3">'RJ Bank'!$1:$1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K6" i="6"/>
  <c r="K29" i="3"/>
  <c r="C31" i="3"/>
  <c r="C28" i="3"/>
  <c r="I27" i="3"/>
  <c r="G27" i="3"/>
  <c r="E27" i="3"/>
  <c r="C27" i="3"/>
  <c r="I9" i="1"/>
  <c r="C23" i="1" l="1"/>
  <c r="K16" i="6" l="1"/>
  <c r="K34" i="5"/>
  <c r="I34" i="5"/>
  <c r="G34" i="5"/>
  <c r="E34" i="5"/>
  <c r="K19" i="4"/>
  <c r="K42" i="4"/>
  <c r="I42" i="4"/>
  <c r="G42" i="4"/>
  <c r="E42" i="4"/>
  <c r="K69" i="1"/>
  <c r="I69" i="1"/>
  <c r="G69" i="1"/>
  <c r="E69" i="1"/>
  <c r="K24" i="6" l="1"/>
  <c r="K35" i="6"/>
  <c r="K41" i="4"/>
  <c r="C42" i="4"/>
  <c r="C40" i="4"/>
  <c r="C43" i="4" s="1"/>
  <c r="K61" i="3"/>
  <c r="K66" i="1"/>
  <c r="C58" i="1"/>
  <c r="I33" i="6" l="1"/>
  <c r="G33" i="6"/>
  <c r="E33" i="6"/>
  <c r="C33" i="6"/>
  <c r="K32" i="6"/>
  <c r="K31" i="6"/>
  <c r="K30" i="6"/>
  <c r="K27" i="6"/>
  <c r="I26" i="6"/>
  <c r="I28" i="6" s="1"/>
  <c r="G26" i="6"/>
  <c r="G28" i="6" s="1"/>
  <c r="E26" i="6"/>
  <c r="E28" i="6" s="1"/>
  <c r="E34" i="6" s="1"/>
  <c r="E36" i="6" s="1"/>
  <c r="C26" i="6"/>
  <c r="C28" i="6" s="1"/>
  <c r="C34" i="6" s="1"/>
  <c r="C36" i="6" s="1"/>
  <c r="K25" i="6"/>
  <c r="K23" i="6"/>
  <c r="K26" i="6" s="1"/>
  <c r="I8" i="6"/>
  <c r="I10" i="6" s="1"/>
  <c r="G8" i="6"/>
  <c r="G10" i="6" s="1"/>
  <c r="E8" i="6"/>
  <c r="E10" i="6" s="1"/>
  <c r="C8" i="6"/>
  <c r="C10" i="6" s="1"/>
  <c r="I33" i="5"/>
  <c r="G33" i="5"/>
  <c r="E33" i="5"/>
  <c r="C33" i="5"/>
  <c r="K32" i="5"/>
  <c r="K31" i="5"/>
  <c r="K30" i="5"/>
  <c r="K29" i="5"/>
  <c r="K26" i="5"/>
  <c r="I25" i="5"/>
  <c r="I27" i="5" s="1"/>
  <c r="G25" i="5"/>
  <c r="G27" i="5" s="1"/>
  <c r="E25" i="5"/>
  <c r="E27" i="5" s="1"/>
  <c r="C25" i="5"/>
  <c r="C27" i="5" s="1"/>
  <c r="K24" i="5"/>
  <c r="K23" i="5"/>
  <c r="I15" i="5"/>
  <c r="G15" i="5"/>
  <c r="E15" i="5"/>
  <c r="C15" i="5"/>
  <c r="I7" i="5"/>
  <c r="I9" i="5" s="1"/>
  <c r="I16" i="5" s="1"/>
  <c r="I17" i="5" s="1"/>
  <c r="G7" i="5"/>
  <c r="G9" i="5" s="1"/>
  <c r="E7" i="5"/>
  <c r="E9" i="5" s="1"/>
  <c r="E16" i="5" s="1"/>
  <c r="E17" i="5" s="1"/>
  <c r="C7" i="5"/>
  <c r="C9" i="5" s="1"/>
  <c r="I39" i="4"/>
  <c r="G39" i="4"/>
  <c r="E39" i="4"/>
  <c r="C39" i="4"/>
  <c r="K38" i="4"/>
  <c r="K37" i="4"/>
  <c r="K36" i="4"/>
  <c r="K35" i="4"/>
  <c r="K32" i="4"/>
  <c r="K31" i="4"/>
  <c r="I30" i="4"/>
  <c r="I33" i="4" s="1"/>
  <c r="G30" i="4"/>
  <c r="G33" i="4" s="1"/>
  <c r="G40" i="4" s="1"/>
  <c r="G43" i="4" s="1"/>
  <c r="E30" i="4"/>
  <c r="E33" i="4" s="1"/>
  <c r="E40" i="4" s="1"/>
  <c r="E43" i="4" s="1"/>
  <c r="C30" i="4"/>
  <c r="C33" i="4" s="1"/>
  <c r="K29" i="4"/>
  <c r="K28" i="4"/>
  <c r="I17" i="4"/>
  <c r="G17" i="4"/>
  <c r="E17" i="4"/>
  <c r="C17" i="4"/>
  <c r="I59" i="3"/>
  <c r="G59" i="3"/>
  <c r="E59" i="3"/>
  <c r="C59" i="3"/>
  <c r="K58" i="3"/>
  <c r="K57" i="3"/>
  <c r="K56" i="3"/>
  <c r="K55" i="3"/>
  <c r="K54" i="3"/>
  <c r="K53" i="3"/>
  <c r="K50" i="3"/>
  <c r="K48" i="3"/>
  <c r="K47" i="3"/>
  <c r="K46" i="3"/>
  <c r="I45" i="3"/>
  <c r="G45" i="3"/>
  <c r="E45" i="3"/>
  <c r="C45" i="3"/>
  <c r="K44" i="3"/>
  <c r="K43" i="3"/>
  <c r="K42" i="3"/>
  <c r="I40" i="3"/>
  <c r="G40" i="3"/>
  <c r="E40" i="3"/>
  <c r="C40" i="3"/>
  <c r="K39" i="3"/>
  <c r="K38" i="3"/>
  <c r="K25" i="3"/>
  <c r="K6" i="3"/>
  <c r="K15" i="3"/>
  <c r="K12" i="3"/>
  <c r="K11" i="3"/>
  <c r="K10" i="3"/>
  <c r="I13" i="3"/>
  <c r="G13" i="3"/>
  <c r="E13" i="3"/>
  <c r="C13" i="3"/>
  <c r="K14" i="3"/>
  <c r="I14" i="6"/>
  <c r="G14" i="6"/>
  <c r="E14" i="6"/>
  <c r="C14" i="6"/>
  <c r="K13" i="6"/>
  <c r="K12" i="6"/>
  <c r="K9" i="6"/>
  <c r="K5" i="6"/>
  <c r="K14" i="5"/>
  <c r="K13" i="5"/>
  <c r="K12" i="5"/>
  <c r="K11" i="5"/>
  <c r="K8" i="5"/>
  <c r="K6" i="5"/>
  <c r="K5" i="5"/>
  <c r="K7" i="5" s="1"/>
  <c r="K9" i="5" s="1"/>
  <c r="K16" i="4"/>
  <c r="K15" i="4"/>
  <c r="K14" i="4"/>
  <c r="K13" i="4"/>
  <c r="K10" i="4"/>
  <c r="K9" i="4"/>
  <c r="I8" i="4"/>
  <c r="I11" i="4" s="1"/>
  <c r="I18" i="4" s="1"/>
  <c r="I20" i="4" s="1"/>
  <c r="I21" i="4" s="1"/>
  <c r="G8" i="4"/>
  <c r="G11" i="4" s="1"/>
  <c r="E8" i="4"/>
  <c r="E11" i="4" s="1"/>
  <c r="C8" i="4"/>
  <c r="C11" i="4" s="1"/>
  <c r="K7" i="4"/>
  <c r="K6" i="4"/>
  <c r="K26" i="3"/>
  <c r="K24" i="3"/>
  <c r="K23" i="3"/>
  <c r="K22" i="3"/>
  <c r="K21" i="3"/>
  <c r="K18" i="3"/>
  <c r="K16" i="3"/>
  <c r="I8" i="3"/>
  <c r="G8" i="3"/>
  <c r="G17" i="3" s="1"/>
  <c r="G19" i="3" s="1"/>
  <c r="G28" i="3" s="1"/>
  <c r="G30" i="3" s="1"/>
  <c r="G31" i="3" s="1"/>
  <c r="E8" i="3"/>
  <c r="C8" i="3"/>
  <c r="K7" i="3"/>
  <c r="I68" i="1"/>
  <c r="G68" i="1"/>
  <c r="E68" i="1"/>
  <c r="C68" i="1"/>
  <c r="K67" i="1"/>
  <c r="K65" i="1"/>
  <c r="K64" i="1"/>
  <c r="K63" i="1"/>
  <c r="K62" i="1"/>
  <c r="K61" i="1"/>
  <c r="K60" i="1"/>
  <c r="K57" i="1"/>
  <c r="K55" i="1"/>
  <c r="I54" i="1"/>
  <c r="G54" i="1"/>
  <c r="E54" i="1"/>
  <c r="C54" i="1"/>
  <c r="K53" i="1"/>
  <c r="K52" i="1"/>
  <c r="K51" i="1"/>
  <c r="K49" i="1"/>
  <c r="K47" i="1"/>
  <c r="K46" i="1"/>
  <c r="I45" i="1"/>
  <c r="G45" i="1"/>
  <c r="E45" i="1"/>
  <c r="C45" i="1"/>
  <c r="K44" i="1"/>
  <c r="K43" i="1"/>
  <c r="K42" i="1"/>
  <c r="K40" i="1"/>
  <c r="I32" i="1"/>
  <c r="G32" i="1"/>
  <c r="E32" i="1"/>
  <c r="C32" i="1"/>
  <c r="K31" i="1"/>
  <c r="K30" i="1"/>
  <c r="K29" i="1"/>
  <c r="K28" i="1"/>
  <c r="K27" i="1"/>
  <c r="K26" i="1"/>
  <c r="K25" i="1"/>
  <c r="K22" i="1"/>
  <c r="K20" i="1"/>
  <c r="K18" i="1"/>
  <c r="K17" i="1"/>
  <c r="K16" i="1"/>
  <c r="K14" i="1"/>
  <c r="K12" i="1"/>
  <c r="K11" i="1"/>
  <c r="K9" i="1"/>
  <c r="K8" i="1"/>
  <c r="K7" i="1"/>
  <c r="K5" i="1"/>
  <c r="I15" i="6" l="1"/>
  <c r="I17" i="6" s="1"/>
  <c r="G15" i="6"/>
  <c r="G17" i="6" s="1"/>
  <c r="E15" i="6"/>
  <c r="E17" i="6" s="1"/>
  <c r="K8" i="6"/>
  <c r="K10" i="6" s="1"/>
  <c r="C15" i="6"/>
  <c r="C17" i="6" s="1"/>
  <c r="G16" i="5"/>
  <c r="G17" i="5" s="1"/>
  <c r="K15" i="5"/>
  <c r="K16" i="5" s="1"/>
  <c r="K17" i="5" s="1"/>
  <c r="C16" i="5"/>
  <c r="C17" i="5" s="1"/>
  <c r="G18" i="4"/>
  <c r="G20" i="4" s="1"/>
  <c r="G21" i="4" s="1"/>
  <c r="E18" i="4"/>
  <c r="E20" i="4" s="1"/>
  <c r="E21" i="4" s="1"/>
  <c r="K17" i="4"/>
  <c r="C18" i="4"/>
  <c r="C20" i="4" s="1"/>
  <c r="C21" i="4" s="1"/>
  <c r="K27" i="3"/>
  <c r="E17" i="3"/>
  <c r="E19" i="3" s="1"/>
  <c r="E28" i="3" s="1"/>
  <c r="E30" i="3" s="1"/>
  <c r="E31" i="3" s="1"/>
  <c r="K32" i="1"/>
  <c r="I34" i="6"/>
  <c r="I36" i="6" s="1"/>
  <c r="G34" i="6"/>
  <c r="G36" i="6" s="1"/>
  <c r="K28" i="6"/>
  <c r="K33" i="6"/>
  <c r="I35" i="5"/>
  <c r="G35" i="5"/>
  <c r="E35" i="5"/>
  <c r="K33" i="5"/>
  <c r="C34" i="5"/>
  <c r="C35" i="5" s="1"/>
  <c r="K25" i="5"/>
  <c r="K27" i="5" s="1"/>
  <c r="I40" i="4"/>
  <c r="I43" i="4" s="1"/>
  <c r="K39" i="4"/>
  <c r="K30" i="4"/>
  <c r="K33" i="4" s="1"/>
  <c r="K45" i="3"/>
  <c r="K40" i="3"/>
  <c r="E49" i="3"/>
  <c r="G49" i="3"/>
  <c r="C17" i="3"/>
  <c r="C19" i="3" s="1"/>
  <c r="I49" i="3"/>
  <c r="K59" i="3"/>
  <c r="C49" i="3"/>
  <c r="I56" i="1"/>
  <c r="I58" i="1" s="1"/>
  <c r="I70" i="1" s="1"/>
  <c r="G56" i="1"/>
  <c r="G58" i="1" s="1"/>
  <c r="G70" i="1" s="1"/>
  <c r="E56" i="1"/>
  <c r="E58" i="1" s="1"/>
  <c r="E70" i="1" s="1"/>
  <c r="K68" i="1"/>
  <c r="K54" i="1"/>
  <c r="C56" i="1"/>
  <c r="C69" i="1" s="1"/>
  <c r="C70" i="1" s="1"/>
  <c r="K45" i="1"/>
  <c r="K14" i="6"/>
  <c r="K8" i="4"/>
  <c r="K11" i="4" s="1"/>
  <c r="I17" i="3"/>
  <c r="I19" i="3" s="1"/>
  <c r="I28" i="3" s="1"/>
  <c r="I30" i="3" s="1"/>
  <c r="I31" i="3" s="1"/>
  <c r="K13" i="3"/>
  <c r="K8" i="3"/>
  <c r="K19" i="1"/>
  <c r="K10" i="1"/>
  <c r="I19" i="1"/>
  <c r="I10" i="1"/>
  <c r="G19" i="1"/>
  <c r="G10" i="1"/>
  <c r="E19" i="1"/>
  <c r="E10" i="1"/>
  <c r="C19" i="1"/>
  <c r="C10" i="1"/>
  <c r="K15" i="6" l="1"/>
  <c r="K17" i="6" s="1"/>
  <c r="K18" i="4"/>
  <c r="K20" i="4" s="1"/>
  <c r="K21" i="4" s="1"/>
  <c r="K17" i="3"/>
  <c r="K19" i="3" s="1"/>
  <c r="K28" i="3" s="1"/>
  <c r="K30" i="3" s="1"/>
  <c r="K31" i="3" s="1"/>
  <c r="I21" i="1"/>
  <c r="I23" i="1" s="1"/>
  <c r="I33" i="1" s="1"/>
  <c r="I34" i="1" s="1"/>
  <c r="G21" i="1"/>
  <c r="G23" i="1" s="1"/>
  <c r="G33" i="1" s="1"/>
  <c r="G34" i="1" s="1"/>
  <c r="E21" i="1"/>
  <c r="E23" i="1" s="1"/>
  <c r="E33" i="1" s="1"/>
  <c r="E34" i="1" s="1"/>
  <c r="C21" i="1"/>
  <c r="C33" i="1" s="1"/>
  <c r="C34" i="1" s="1"/>
  <c r="K21" i="1"/>
  <c r="K34" i="6"/>
  <c r="K36" i="6" s="1"/>
  <c r="K35" i="5"/>
  <c r="K40" i="4"/>
  <c r="K43" i="4" s="1"/>
  <c r="K49" i="3"/>
  <c r="K51" i="3" s="1"/>
  <c r="K60" i="3" s="1"/>
  <c r="K62" i="3" s="1"/>
  <c r="C51" i="3"/>
  <c r="C60" i="3" s="1"/>
  <c r="C62" i="3" s="1"/>
  <c r="C63" i="3" s="1"/>
  <c r="G51" i="3"/>
  <c r="G60" i="3" s="1"/>
  <c r="G62" i="3" s="1"/>
  <c r="G63" i="3" s="1"/>
  <c r="I51" i="3"/>
  <c r="I60" i="3" s="1"/>
  <c r="E51" i="3"/>
  <c r="E60" i="3" s="1"/>
  <c r="E62" i="3" s="1"/>
  <c r="E63" i="3" s="1"/>
  <c r="K56" i="1"/>
  <c r="I62" i="3" l="1"/>
  <c r="I63" i="3" s="1"/>
  <c r="K23" i="1"/>
  <c r="K33" i="1" s="1"/>
  <c r="K34" i="1" s="1"/>
  <c r="K63" i="3"/>
  <c r="K58" i="1"/>
  <c r="K70" i="1" s="1"/>
  <c r="C30" i="3"/>
</calcChain>
</file>

<file path=xl/sharedStrings.xml><?xml version="1.0" encoding="utf-8"?>
<sst xmlns="http://schemas.openxmlformats.org/spreadsheetml/2006/main" count="247" uniqueCount="68">
  <si>
    <t>Private Client Group</t>
  </si>
  <si>
    <t>Three months ended</t>
  </si>
  <si>
    <t>Year ended</t>
  </si>
  <si>
    <t>$ in millions</t>
  </si>
  <si>
    <t>Revenues:</t>
  </si>
  <si>
    <t>Asset management and related administrative fees</t>
  </si>
  <si>
    <t>Brokerage revenues:</t>
  </si>
  <si>
    <t>Mutual and other fund products</t>
  </si>
  <si>
    <t>Insurance and annuity products</t>
  </si>
  <si>
    <t>Equities and fixed income products</t>
  </si>
  <si>
    <t>Total brokerage revenues</t>
  </si>
  <si>
    <t>Investment banking</t>
  </si>
  <si>
    <t>Interest income</t>
  </si>
  <si>
    <t>Account and service fees:</t>
  </si>
  <si>
    <t>Mutual fund and annuity service fees</t>
  </si>
  <si>
    <t>RJBDP fees:</t>
  </si>
  <si>
    <t>Third-party banks</t>
  </si>
  <si>
    <t>RJ Bank</t>
  </si>
  <si>
    <t>Client account and other fees</t>
  </si>
  <si>
    <t>Total account and service fees</t>
  </si>
  <si>
    <t>All other</t>
  </si>
  <si>
    <t>Total revenues</t>
  </si>
  <si>
    <t>Interest expense</t>
  </si>
  <si>
    <t>Net revenues</t>
  </si>
  <si>
    <t>Non-interest expenses:</t>
  </si>
  <si>
    <t>Financial advisor compensation and benefit costs</t>
  </si>
  <si>
    <t>Administrative compensation and benefit costs</t>
  </si>
  <si>
    <t>Communications and information processing</t>
  </si>
  <si>
    <t>Occupancy and equipment costs</t>
  </si>
  <si>
    <t>Business development</t>
  </si>
  <si>
    <t>Professional fees</t>
  </si>
  <si>
    <t>Total non-interest expenses</t>
  </si>
  <si>
    <t>Pre-tax income</t>
  </si>
  <si>
    <t>Pre-tax margin on net revenues</t>
  </si>
  <si>
    <t>Capital Markets</t>
  </si>
  <si>
    <t>Equity</t>
  </si>
  <si>
    <t>Fixed income</t>
  </si>
  <si>
    <t>Investment banking:</t>
  </si>
  <si>
    <t>Equity underwriting</t>
  </si>
  <si>
    <t>Merger &amp; acquisition and advisory</t>
  </si>
  <si>
    <t>Fixed income investment banking</t>
  </si>
  <si>
    <t>Total investment banking</t>
  </si>
  <si>
    <t>Tax credit fund revenues</t>
  </si>
  <si>
    <t>Compensation, commissions and benefits</t>
  </si>
  <si>
    <t>Asset Management</t>
  </si>
  <si>
    <t>Asset management and related administrative fees:</t>
  </si>
  <si>
    <t>Managed programs</t>
  </si>
  <si>
    <t>Administration and other</t>
  </si>
  <si>
    <t>Total asset management and related administrative fees</t>
  </si>
  <si>
    <t>Compensation and benefits</t>
  </si>
  <si>
    <t>Investment sub-advisory fees</t>
  </si>
  <si>
    <t>Net interest income</t>
  </si>
  <si>
    <t>Loan loss provision</t>
  </si>
  <si>
    <t>RJBDP fees to PCG</t>
  </si>
  <si>
    <t>Other</t>
  </si>
  <si>
    <t>Compensation and other</t>
  </si>
  <si>
    <t>Acquisition-related expenses</t>
  </si>
  <si>
    <t>Losses on extinguishment of debt</t>
  </si>
  <si>
    <t>Jay Peak matter</t>
  </si>
  <si>
    <t>Noncontrolling interests</t>
  </si>
  <si>
    <t>Pre-tax income excluding noncontrolling interests</t>
  </si>
  <si>
    <t>Income before taxes and including noncontrolling interests</t>
  </si>
  <si>
    <t>Account and service fees</t>
  </si>
  <si>
    <t>Pre-tax loss excluding noncontrolling interests</t>
  </si>
  <si>
    <t>Loss before taxes and including noncontrolling interests</t>
  </si>
  <si>
    <t>Loan loss provision/(benefit)</t>
  </si>
  <si>
    <t>Gain/(loss) on private equity investments</t>
  </si>
  <si>
    <t>Gains on private equity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</si>
</sst>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 wrapText="1"/>
    </xf>
    <xf numFmtId="166" fontId="2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3"/>
    </xf>
    <xf numFmtId="165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0" xfId="0" applyFont="1" applyBorder="1"/>
    <xf numFmtId="167" fontId="2" fillId="0" borderId="0" xfId="3" applyNumberFormat="1" applyFont="1" applyBorder="1" applyAlignment="1">
      <alignment vertical="center" wrapText="1"/>
    </xf>
    <xf numFmtId="167" fontId="2" fillId="0" borderId="0" xfId="3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2" fillId="0" borderId="3" xfId="1" applyNumberFormat="1" applyFont="1" applyBorder="1" applyAlignment="1">
      <alignment horizontal="right" wrapText="1"/>
    </xf>
    <xf numFmtId="0" fontId="2" fillId="0" borderId="0" xfId="0" applyFont="1" applyAlignment="1"/>
    <xf numFmtId="166" fontId="2" fillId="0" borderId="4" xfId="2" applyNumberFormat="1" applyFont="1" applyBorder="1" applyAlignment="1">
      <alignment horizontal="right" vertical="center" wrapText="1"/>
    </xf>
    <xf numFmtId="166" fontId="2" fillId="0" borderId="5" xfId="2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zoomScaleNormal="100" workbookViewId="0">
      <selection activeCell="I14" sqref="I14"/>
    </sheetView>
  </sheetViews>
  <sheetFormatPr defaultColWidth="45.44140625" defaultRowHeight="13.15" x14ac:dyDescent="0.25"/>
  <cols>
    <col min="1" max="1" width="40.109375" style="1" bestFit="1" customWidth="1"/>
    <col min="2" max="2" width="4.109375" style="1" customWidth="1"/>
    <col min="3" max="3" width="16.6640625" style="1" bestFit="1" customWidth="1"/>
    <col min="4" max="4" width="1.88671875" style="1" customWidth="1"/>
    <col min="5" max="5" width="13.5546875" style="1" bestFit="1" customWidth="1"/>
    <col min="6" max="6" width="2.44140625" style="1" customWidth="1"/>
    <col min="7" max="7" width="13.5546875" style="1" bestFit="1" customWidth="1"/>
    <col min="8" max="8" width="2" style="1" customWidth="1"/>
    <col min="9" max="9" width="16.33203125" style="1" bestFit="1" customWidth="1"/>
    <col min="10" max="10" width="2.109375" style="1" customWidth="1"/>
    <col min="11" max="11" width="16.6640625" style="1" bestFit="1" customWidth="1"/>
    <col min="12" max="16384" width="45.44140625" style="1"/>
  </cols>
  <sheetData>
    <row r="1" spans="1:11" ht="14.4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8" thickBot="1" x14ac:dyDescent="0.3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7" t="s">
        <v>2</v>
      </c>
    </row>
    <row r="3" spans="1:11" ht="13.8" thickBot="1" x14ac:dyDescent="0.3">
      <c r="A3" s="12" t="s">
        <v>3</v>
      </c>
      <c r="B3" s="2"/>
      <c r="C3" s="4">
        <v>43100</v>
      </c>
      <c r="D3" s="3"/>
      <c r="E3" s="4">
        <v>43190</v>
      </c>
      <c r="F3" s="3"/>
      <c r="G3" s="4">
        <v>43281</v>
      </c>
      <c r="H3" s="3"/>
      <c r="I3" s="4">
        <v>43373</v>
      </c>
      <c r="J3" s="3"/>
      <c r="K3" s="4">
        <v>43373</v>
      </c>
    </row>
    <row r="4" spans="1:11" x14ac:dyDescent="0.25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 t="s">
        <v>5</v>
      </c>
      <c r="B5" s="2"/>
      <c r="C5" s="9">
        <v>591</v>
      </c>
      <c r="D5" s="2"/>
      <c r="E5" s="9">
        <v>616</v>
      </c>
      <c r="F5" s="2"/>
      <c r="G5" s="9">
        <v>636</v>
      </c>
      <c r="H5" s="2"/>
      <c r="I5" s="9">
        <v>674</v>
      </c>
      <c r="J5" s="2"/>
      <c r="K5" s="9">
        <f>+C5+E5+G5+I5</f>
        <v>2517</v>
      </c>
    </row>
    <row r="6" spans="1:11" x14ac:dyDescent="0.25">
      <c r="A6" s="2" t="s">
        <v>6</v>
      </c>
      <c r="B6" s="2"/>
      <c r="C6" s="8"/>
      <c r="D6" s="2"/>
      <c r="E6" s="8"/>
      <c r="F6" s="2"/>
      <c r="G6" s="8"/>
      <c r="H6" s="2"/>
      <c r="I6" s="8"/>
      <c r="J6" s="2"/>
      <c r="K6" s="8"/>
    </row>
    <row r="7" spans="1:11" x14ac:dyDescent="0.25">
      <c r="A7" s="6" t="s">
        <v>7</v>
      </c>
      <c r="B7" s="2"/>
      <c r="C7" s="8">
        <v>175</v>
      </c>
      <c r="D7" s="2"/>
      <c r="E7" s="1">
        <v>188</v>
      </c>
      <c r="F7" s="2"/>
      <c r="G7" s="8">
        <v>172</v>
      </c>
      <c r="H7" s="2"/>
      <c r="I7" s="8">
        <v>168</v>
      </c>
      <c r="J7" s="2"/>
      <c r="K7" s="8">
        <f t="shared" ref="K7:K9" si="0">+C7+E7+G7+I7</f>
        <v>703</v>
      </c>
    </row>
    <row r="8" spans="1:11" x14ac:dyDescent="0.25">
      <c r="A8" s="6" t="s">
        <v>8</v>
      </c>
      <c r="B8" s="2"/>
      <c r="C8" s="8">
        <v>111</v>
      </c>
      <c r="D8" s="2"/>
      <c r="E8" s="1">
        <v>100</v>
      </c>
      <c r="F8" s="2"/>
      <c r="G8" s="8">
        <v>97</v>
      </c>
      <c r="H8" s="2"/>
      <c r="I8" s="8">
        <v>106</v>
      </c>
      <c r="J8" s="2"/>
      <c r="K8" s="8">
        <f t="shared" si="0"/>
        <v>414</v>
      </c>
    </row>
    <row r="9" spans="1:11" ht="13.8" thickBot="1" x14ac:dyDescent="0.3">
      <c r="A9" s="6" t="s">
        <v>9</v>
      </c>
      <c r="B9" s="2"/>
      <c r="C9" s="13">
        <v>110</v>
      </c>
      <c r="D9" s="2"/>
      <c r="E9" s="13">
        <v>116</v>
      </c>
      <c r="F9" s="2"/>
      <c r="G9" s="13">
        <v>106</v>
      </c>
      <c r="H9" s="2"/>
      <c r="I9" s="13">
        <f>82+18</f>
        <v>100</v>
      </c>
      <c r="J9" s="2"/>
      <c r="K9" s="13">
        <f t="shared" si="0"/>
        <v>432</v>
      </c>
    </row>
    <row r="10" spans="1:11" x14ac:dyDescent="0.25">
      <c r="A10" s="10" t="s">
        <v>10</v>
      </c>
      <c r="B10" s="2"/>
      <c r="C10" s="15">
        <f>SUM(C7:C9)</f>
        <v>396</v>
      </c>
      <c r="D10" s="2"/>
      <c r="E10" s="15">
        <f>SUM(E7:E9)</f>
        <v>404</v>
      </c>
      <c r="F10" s="16"/>
      <c r="G10" s="15">
        <f>SUM(G7:G9)</f>
        <v>375</v>
      </c>
      <c r="H10" s="16"/>
      <c r="I10" s="15">
        <f>SUM(I7:I9)</f>
        <v>374</v>
      </c>
      <c r="J10" s="16"/>
      <c r="K10" s="15">
        <f>SUM(K7:K9)</f>
        <v>1549</v>
      </c>
    </row>
    <row r="11" spans="1:11" x14ac:dyDescent="0.25">
      <c r="A11" s="2" t="s">
        <v>11</v>
      </c>
      <c r="B11" s="2"/>
      <c r="C11" s="8">
        <v>7</v>
      </c>
      <c r="D11" s="2"/>
      <c r="E11" s="1">
        <v>9</v>
      </c>
      <c r="F11" s="2"/>
      <c r="G11" s="8">
        <v>9</v>
      </c>
      <c r="H11" s="2"/>
      <c r="I11" s="8">
        <v>10</v>
      </c>
      <c r="J11" s="2"/>
      <c r="K11" s="8">
        <f t="shared" ref="K11:K12" si="1">+C11+E11+G11+I11</f>
        <v>35</v>
      </c>
    </row>
    <row r="12" spans="1:11" x14ac:dyDescent="0.25">
      <c r="A12" s="2" t="s">
        <v>12</v>
      </c>
      <c r="B12" s="2"/>
      <c r="C12" s="8">
        <v>43</v>
      </c>
      <c r="D12" s="2"/>
      <c r="E12" s="1">
        <v>47</v>
      </c>
      <c r="F12" s="2"/>
      <c r="G12" s="8">
        <v>50</v>
      </c>
      <c r="H12" s="2"/>
      <c r="I12" s="8">
        <v>53</v>
      </c>
      <c r="J12" s="2"/>
      <c r="K12" s="8">
        <f t="shared" si="1"/>
        <v>193</v>
      </c>
    </row>
    <row r="13" spans="1:11" x14ac:dyDescent="0.25">
      <c r="A13" s="2" t="s">
        <v>13</v>
      </c>
      <c r="B13" s="2"/>
      <c r="C13" s="8"/>
      <c r="D13" s="2"/>
      <c r="F13" s="2"/>
      <c r="G13" s="8"/>
      <c r="H13" s="2"/>
      <c r="I13" s="8"/>
      <c r="J13" s="2"/>
      <c r="K13" s="8"/>
    </row>
    <row r="14" spans="1:11" x14ac:dyDescent="0.25">
      <c r="A14" s="6" t="s">
        <v>14</v>
      </c>
      <c r="B14" s="2"/>
      <c r="C14" s="8">
        <v>81</v>
      </c>
      <c r="D14" s="2"/>
      <c r="E14" s="1">
        <v>80</v>
      </c>
      <c r="F14" s="2"/>
      <c r="G14" s="8">
        <v>85</v>
      </c>
      <c r="H14" s="2"/>
      <c r="I14" s="8">
        <v>86</v>
      </c>
      <c r="J14" s="2"/>
      <c r="K14" s="8">
        <f>+C14+E14+G14+I14</f>
        <v>332</v>
      </c>
    </row>
    <row r="15" spans="1:11" x14ac:dyDescent="0.25">
      <c r="A15" s="6" t="s">
        <v>15</v>
      </c>
      <c r="B15" s="2"/>
      <c r="C15" s="8"/>
      <c r="D15" s="2"/>
      <c r="F15" s="2"/>
      <c r="G15" s="8"/>
      <c r="H15" s="2"/>
      <c r="I15" s="8"/>
      <c r="J15" s="2"/>
      <c r="K15" s="8"/>
    </row>
    <row r="16" spans="1:11" x14ac:dyDescent="0.25">
      <c r="A16" s="10" t="s">
        <v>16</v>
      </c>
      <c r="B16" s="2"/>
      <c r="C16" s="8">
        <v>61</v>
      </c>
      <c r="D16" s="2"/>
      <c r="E16" s="1">
        <v>67</v>
      </c>
      <c r="F16" s="2"/>
      <c r="G16" s="8">
        <v>70</v>
      </c>
      <c r="H16" s="2"/>
      <c r="I16" s="8">
        <v>64</v>
      </c>
      <c r="J16" s="2"/>
      <c r="K16" s="8">
        <f t="shared" ref="K16:K18" si="2">+C16+E16+G16+I16</f>
        <v>262</v>
      </c>
    </row>
    <row r="17" spans="1:13" x14ac:dyDescent="0.25">
      <c r="A17" s="10" t="s">
        <v>17</v>
      </c>
      <c r="B17" s="2"/>
      <c r="C17" s="8">
        <v>21</v>
      </c>
      <c r="D17" s="2"/>
      <c r="E17" s="1">
        <v>22</v>
      </c>
      <c r="F17" s="2"/>
      <c r="G17" s="8">
        <v>24</v>
      </c>
      <c r="H17" s="2"/>
      <c r="I17" s="8">
        <v>25</v>
      </c>
      <c r="J17" s="2"/>
      <c r="K17" s="8">
        <f t="shared" si="2"/>
        <v>92</v>
      </c>
    </row>
    <row r="18" spans="1:13" ht="13.8" thickBot="1" x14ac:dyDescent="0.3">
      <c r="A18" s="6" t="s">
        <v>18</v>
      </c>
      <c r="B18" s="2"/>
      <c r="C18" s="13">
        <v>29</v>
      </c>
      <c r="D18" s="2"/>
      <c r="E18" s="1">
        <v>26</v>
      </c>
      <c r="F18" s="2"/>
      <c r="G18" s="13">
        <v>30</v>
      </c>
      <c r="H18" s="2"/>
      <c r="I18" s="13">
        <v>26</v>
      </c>
      <c r="J18" s="2"/>
      <c r="K18" s="13">
        <f t="shared" si="2"/>
        <v>111</v>
      </c>
    </row>
    <row r="19" spans="1:13" x14ac:dyDescent="0.25">
      <c r="A19" s="10" t="s">
        <v>19</v>
      </c>
      <c r="B19" s="2"/>
      <c r="C19" s="17">
        <f>SUM(C16:C18)+C14</f>
        <v>192</v>
      </c>
      <c r="D19" s="2"/>
      <c r="E19" s="17">
        <f>SUM(E16:E18)+E14</f>
        <v>195</v>
      </c>
      <c r="F19" s="2"/>
      <c r="G19" s="17">
        <f>SUM(G16:G18)+G14</f>
        <v>209</v>
      </c>
      <c r="H19" s="2"/>
      <c r="I19" s="17">
        <f>SUM(I16:I18)+I14</f>
        <v>201</v>
      </c>
      <c r="J19" s="2"/>
      <c r="K19" s="17">
        <f>SUM(K16:K18)+K14</f>
        <v>797</v>
      </c>
    </row>
    <row r="20" spans="1:13" ht="13.8" thickBot="1" x14ac:dyDescent="0.3">
      <c r="A20" s="2" t="s">
        <v>20</v>
      </c>
      <c r="B20" s="2"/>
      <c r="C20" s="13">
        <v>9</v>
      </c>
      <c r="D20" s="16"/>
      <c r="E20" s="13">
        <v>7</v>
      </c>
      <c r="F20" s="16"/>
      <c r="G20" s="13">
        <v>8</v>
      </c>
      <c r="H20" s="16"/>
      <c r="I20" s="13">
        <v>6</v>
      </c>
      <c r="J20" s="16"/>
      <c r="K20" s="13">
        <f>+C20+E20+G20+I20</f>
        <v>30</v>
      </c>
      <c r="L20" s="18"/>
      <c r="M20" s="18"/>
    </row>
    <row r="21" spans="1:13" ht="13.8" thickBot="1" x14ac:dyDescent="0.3">
      <c r="A21" s="14" t="s">
        <v>21</v>
      </c>
      <c r="B21" s="2"/>
      <c r="C21" s="13">
        <f>C20+C19+C12+C11+C10+C5</f>
        <v>1238</v>
      </c>
      <c r="D21" s="2"/>
      <c r="E21" s="13">
        <f>E20+E19+E12+E11+E10+E5</f>
        <v>1278</v>
      </c>
      <c r="F21" s="2"/>
      <c r="G21" s="13">
        <f>G20+G19+G12+G11+G10+G5</f>
        <v>1287</v>
      </c>
      <c r="H21" s="2"/>
      <c r="I21" s="13">
        <f>I20+I19+I12+I11+I10+I5</f>
        <v>1318</v>
      </c>
      <c r="J21" s="2"/>
      <c r="K21" s="13">
        <f>K20+K19+K12+K11+K10+K5</f>
        <v>5121</v>
      </c>
    </row>
    <row r="22" spans="1:13" ht="13.8" thickBot="1" x14ac:dyDescent="0.3">
      <c r="A22" s="2" t="s">
        <v>22</v>
      </c>
      <c r="B22" s="2"/>
      <c r="C22" s="13">
        <v>-5</v>
      </c>
      <c r="D22" s="2"/>
      <c r="E22" s="13">
        <v>-6</v>
      </c>
      <c r="F22" s="2"/>
      <c r="G22" s="13">
        <v>-8</v>
      </c>
      <c r="H22" s="2"/>
      <c r="I22" s="13">
        <v>-9</v>
      </c>
      <c r="J22" s="2"/>
      <c r="K22" s="13">
        <f>+C22+E22+G22+I22</f>
        <v>-28</v>
      </c>
    </row>
    <row r="23" spans="1:13" ht="13.8" thickBot="1" x14ac:dyDescent="0.3">
      <c r="A23" s="14" t="s">
        <v>23</v>
      </c>
      <c r="B23" s="2"/>
      <c r="C23" s="13">
        <f>C21+C22</f>
        <v>1233</v>
      </c>
      <c r="D23" s="2"/>
      <c r="E23" s="13">
        <f>E21+E22</f>
        <v>1272</v>
      </c>
      <c r="F23" s="2"/>
      <c r="G23" s="13">
        <f>G21+G22</f>
        <v>1279</v>
      </c>
      <c r="H23" s="2"/>
      <c r="I23" s="13">
        <f>I21+I22</f>
        <v>1309</v>
      </c>
      <c r="J23" s="2"/>
      <c r="K23" s="13">
        <f>K21+K22</f>
        <v>5093</v>
      </c>
    </row>
    <row r="24" spans="1:13" x14ac:dyDescent="0.25">
      <c r="A24" s="5" t="s">
        <v>24</v>
      </c>
      <c r="B24" s="2"/>
      <c r="C24" s="8"/>
      <c r="D24" s="2"/>
      <c r="E24" s="8"/>
      <c r="F24" s="2"/>
      <c r="G24" s="8"/>
      <c r="H24" s="2"/>
      <c r="I24" s="8"/>
      <c r="J24" s="2"/>
      <c r="K24" s="8"/>
    </row>
    <row r="25" spans="1:13" x14ac:dyDescent="0.25">
      <c r="A25" s="2" t="s">
        <v>25</v>
      </c>
      <c r="B25" s="2"/>
      <c r="C25" s="8">
        <v>736</v>
      </c>
      <c r="D25" s="2"/>
      <c r="E25" s="1">
        <v>763</v>
      </c>
      <c r="F25" s="2"/>
      <c r="G25" s="8">
        <v>759</v>
      </c>
      <c r="H25" s="2"/>
      <c r="I25" s="8">
        <v>793</v>
      </c>
      <c r="J25" s="2"/>
      <c r="K25" s="8">
        <f t="shared" ref="K25:K31" si="3">+C25+E25+G25+I25</f>
        <v>3051</v>
      </c>
    </row>
    <row r="26" spans="1:13" x14ac:dyDescent="0.25">
      <c r="A26" s="2" t="s">
        <v>26</v>
      </c>
      <c r="B26" s="2"/>
      <c r="C26" s="8">
        <v>199</v>
      </c>
      <c r="D26" s="2"/>
      <c r="E26" s="1">
        <v>210</v>
      </c>
      <c r="F26" s="2"/>
      <c r="G26" s="8">
        <v>214</v>
      </c>
      <c r="H26" s="2"/>
      <c r="I26" s="8">
        <v>212</v>
      </c>
      <c r="J26" s="2"/>
      <c r="K26" s="8">
        <f t="shared" si="3"/>
        <v>835</v>
      </c>
    </row>
    <row r="27" spans="1:13" x14ac:dyDescent="0.25">
      <c r="A27" s="2" t="s">
        <v>27</v>
      </c>
      <c r="B27" s="2"/>
      <c r="C27" s="8">
        <v>49</v>
      </c>
      <c r="D27" s="2"/>
      <c r="E27" s="1">
        <v>60</v>
      </c>
      <c r="F27" s="2"/>
      <c r="G27" s="8">
        <v>55</v>
      </c>
      <c r="H27" s="2"/>
      <c r="I27" s="8">
        <v>56</v>
      </c>
      <c r="J27" s="2"/>
      <c r="K27" s="8">
        <f t="shared" si="3"/>
        <v>220</v>
      </c>
    </row>
    <row r="28" spans="1:13" x14ac:dyDescent="0.25">
      <c r="A28" s="2" t="s">
        <v>28</v>
      </c>
      <c r="B28" s="2"/>
      <c r="C28" s="8">
        <v>38</v>
      </c>
      <c r="D28" s="2"/>
      <c r="E28" s="1">
        <v>38</v>
      </c>
      <c r="F28" s="2"/>
      <c r="G28" s="8">
        <v>38</v>
      </c>
      <c r="H28" s="2"/>
      <c r="I28" s="8">
        <v>40</v>
      </c>
      <c r="J28" s="2"/>
      <c r="K28" s="8">
        <f t="shared" si="3"/>
        <v>154</v>
      </c>
    </row>
    <row r="29" spans="1:13" x14ac:dyDescent="0.25">
      <c r="A29" s="2" t="s">
        <v>29</v>
      </c>
      <c r="B29" s="2"/>
      <c r="C29" s="8">
        <v>22</v>
      </c>
      <c r="D29" s="2"/>
      <c r="E29" s="1">
        <v>23</v>
      </c>
      <c r="F29" s="2"/>
      <c r="G29" s="8">
        <v>39</v>
      </c>
      <c r="H29" s="2"/>
      <c r="I29" s="8">
        <v>31</v>
      </c>
      <c r="J29" s="2"/>
      <c r="K29" s="8">
        <f t="shared" si="3"/>
        <v>115</v>
      </c>
    </row>
    <row r="30" spans="1:13" x14ac:dyDescent="0.25">
      <c r="A30" s="2" t="s">
        <v>30</v>
      </c>
      <c r="B30" s="2"/>
      <c r="C30" s="8">
        <v>7</v>
      </c>
      <c r="D30" s="2"/>
      <c r="E30" s="1">
        <v>10</v>
      </c>
      <c r="F30" s="2"/>
      <c r="G30" s="8">
        <v>12</v>
      </c>
      <c r="H30" s="2"/>
      <c r="I30" s="8">
        <v>17</v>
      </c>
      <c r="J30" s="2"/>
      <c r="K30" s="8">
        <f t="shared" si="3"/>
        <v>46</v>
      </c>
    </row>
    <row r="31" spans="1:13" ht="13.8" thickBot="1" x14ac:dyDescent="0.3">
      <c r="A31" s="2" t="s">
        <v>20</v>
      </c>
      <c r="B31" s="2"/>
      <c r="C31" s="13">
        <v>27</v>
      </c>
      <c r="D31" s="2"/>
      <c r="E31" s="13">
        <v>10</v>
      </c>
      <c r="F31" s="2"/>
      <c r="G31" s="13">
        <v>30</v>
      </c>
      <c r="H31" s="2"/>
      <c r="I31" s="13">
        <v>29</v>
      </c>
      <c r="J31" s="2"/>
      <c r="K31" s="13">
        <f t="shared" si="3"/>
        <v>96</v>
      </c>
    </row>
    <row r="32" spans="1:13" ht="13.8" thickBot="1" x14ac:dyDescent="0.3">
      <c r="A32" s="14" t="s">
        <v>31</v>
      </c>
      <c r="B32" s="2"/>
      <c r="C32" s="13">
        <f>SUM(C25:C31)</f>
        <v>1078</v>
      </c>
      <c r="D32" s="2"/>
      <c r="E32" s="13">
        <f>SUM(E25:E31)</f>
        <v>1114</v>
      </c>
      <c r="F32" s="2"/>
      <c r="G32" s="13">
        <f>SUM(G25:G31)</f>
        <v>1147</v>
      </c>
      <c r="H32" s="2"/>
      <c r="I32" s="13">
        <f>SUM(I25:I31)</f>
        <v>1178</v>
      </c>
      <c r="J32" s="2"/>
      <c r="K32" s="13">
        <f>SUM(K25:K31)</f>
        <v>4517</v>
      </c>
    </row>
    <row r="33" spans="1:11" ht="13.8" thickBot="1" x14ac:dyDescent="0.3">
      <c r="A33" s="14" t="s">
        <v>32</v>
      </c>
      <c r="B33" s="2"/>
      <c r="C33" s="27">
        <f>C23-C32</f>
        <v>155</v>
      </c>
      <c r="D33" s="2"/>
      <c r="E33" s="27">
        <f>E23-E32</f>
        <v>158</v>
      </c>
      <c r="F33" s="2"/>
      <c r="G33" s="27">
        <f>G23-G32</f>
        <v>132</v>
      </c>
      <c r="H33" s="2"/>
      <c r="I33" s="27">
        <f>I23-I32</f>
        <v>131</v>
      </c>
      <c r="J33" s="2"/>
      <c r="K33" s="27">
        <f>K23-K32</f>
        <v>576</v>
      </c>
    </row>
    <row r="34" spans="1:11" ht="13.8" thickTop="1" x14ac:dyDescent="0.25">
      <c r="A34" s="14" t="s">
        <v>33</v>
      </c>
      <c r="B34" s="2"/>
      <c r="C34" s="19">
        <f>C33/C23</f>
        <v>0.12570965125709652</v>
      </c>
      <c r="D34" s="2"/>
      <c r="E34" s="19">
        <f>E33/E23</f>
        <v>0.12421383647798742</v>
      </c>
      <c r="F34" s="2"/>
      <c r="G34" s="19">
        <f>G33/G23</f>
        <v>0.10320562939796717</v>
      </c>
      <c r="H34" s="2"/>
      <c r="I34" s="19">
        <f>I33/I23</f>
        <v>0.10007639419404125</v>
      </c>
      <c r="J34" s="2"/>
      <c r="K34" s="19">
        <f>K33/K23</f>
        <v>0.11309640683290792</v>
      </c>
    </row>
    <row r="37" spans="1:11" ht="13.8" thickBot="1" x14ac:dyDescent="0.3">
      <c r="A37" s="2"/>
      <c r="B37" s="2"/>
      <c r="C37" s="30" t="s">
        <v>1</v>
      </c>
      <c r="D37" s="30"/>
      <c r="E37" s="30"/>
      <c r="F37" s="30"/>
      <c r="G37" s="30"/>
      <c r="H37" s="30"/>
      <c r="I37" s="30"/>
      <c r="J37" s="2"/>
      <c r="K37" s="11" t="s">
        <v>2</v>
      </c>
    </row>
    <row r="38" spans="1:11" ht="13.8" thickBot="1" x14ac:dyDescent="0.3">
      <c r="A38" s="12" t="s">
        <v>3</v>
      </c>
      <c r="B38" s="2"/>
      <c r="C38" s="4">
        <v>42735</v>
      </c>
      <c r="D38" s="3"/>
      <c r="E38" s="4">
        <v>42825</v>
      </c>
      <c r="F38" s="3"/>
      <c r="G38" s="4">
        <v>42916</v>
      </c>
      <c r="H38" s="3"/>
      <c r="I38" s="4">
        <v>43008</v>
      </c>
      <c r="J38" s="3"/>
      <c r="K38" s="4">
        <v>43008</v>
      </c>
    </row>
    <row r="39" spans="1:11" x14ac:dyDescent="0.25">
      <c r="A39" s="5" t="s">
        <v>4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 t="s">
        <v>5</v>
      </c>
      <c r="B40" s="2"/>
      <c r="C40" s="9">
        <v>470</v>
      </c>
      <c r="D40" s="2"/>
      <c r="E40" s="9">
        <v>480</v>
      </c>
      <c r="F40" s="2"/>
      <c r="G40" s="9">
        <v>514</v>
      </c>
      <c r="H40" s="2"/>
      <c r="I40" s="9">
        <v>558</v>
      </c>
      <c r="J40" s="2"/>
      <c r="K40" s="9">
        <f>+C40+E40+G40+I40</f>
        <v>2022</v>
      </c>
    </row>
    <row r="41" spans="1:11" x14ac:dyDescent="0.25">
      <c r="A41" s="2" t="s">
        <v>6</v>
      </c>
      <c r="B41" s="2"/>
      <c r="C41" s="8"/>
      <c r="D41" s="2"/>
      <c r="E41" s="8"/>
      <c r="F41" s="2"/>
      <c r="G41" s="8"/>
      <c r="H41" s="2"/>
      <c r="I41" s="8"/>
      <c r="J41" s="2"/>
      <c r="K41" s="8"/>
    </row>
    <row r="42" spans="1:11" x14ac:dyDescent="0.25">
      <c r="A42" s="6" t="s">
        <v>7</v>
      </c>
      <c r="B42" s="2"/>
      <c r="C42" s="8">
        <v>169</v>
      </c>
      <c r="D42" s="2"/>
      <c r="E42" s="8">
        <v>178</v>
      </c>
      <c r="F42" s="2"/>
      <c r="G42" s="8">
        <v>175</v>
      </c>
      <c r="H42" s="2"/>
      <c r="I42" s="8">
        <v>176</v>
      </c>
      <c r="J42" s="2"/>
      <c r="K42" s="8">
        <f t="shared" ref="K42:K44" si="4">+C42+E42+G42+I42</f>
        <v>698</v>
      </c>
    </row>
    <row r="43" spans="1:11" x14ac:dyDescent="0.25">
      <c r="A43" s="6" t="s">
        <v>8</v>
      </c>
      <c r="B43" s="2"/>
      <c r="C43" s="8">
        <v>95</v>
      </c>
      <c r="D43" s="2"/>
      <c r="E43" s="8">
        <v>96</v>
      </c>
      <c r="F43" s="2"/>
      <c r="G43" s="8">
        <v>98</v>
      </c>
      <c r="H43" s="2"/>
      <c r="I43" s="8">
        <v>96</v>
      </c>
      <c r="J43" s="2"/>
      <c r="K43" s="8">
        <f t="shared" si="4"/>
        <v>385</v>
      </c>
    </row>
    <row r="44" spans="1:11" ht="13.8" thickBot="1" x14ac:dyDescent="0.3">
      <c r="A44" s="6" t="s">
        <v>9</v>
      </c>
      <c r="B44" s="2"/>
      <c r="C44" s="13">
        <v>109</v>
      </c>
      <c r="D44" s="2"/>
      <c r="E44" s="13">
        <v>109</v>
      </c>
      <c r="F44" s="2"/>
      <c r="G44" s="13">
        <v>104</v>
      </c>
      <c r="H44" s="2"/>
      <c r="I44" s="13">
        <v>102</v>
      </c>
      <c r="J44" s="2"/>
      <c r="K44" s="13">
        <f t="shared" si="4"/>
        <v>424</v>
      </c>
    </row>
    <row r="45" spans="1:11" x14ac:dyDescent="0.25">
      <c r="A45" s="10" t="s">
        <v>10</v>
      </c>
      <c r="B45" s="2"/>
      <c r="C45" s="15">
        <f>SUM(C42:C44)</f>
        <v>373</v>
      </c>
      <c r="D45" s="2"/>
      <c r="E45" s="15">
        <f>SUM(E42:E44)</f>
        <v>383</v>
      </c>
      <c r="F45" s="16"/>
      <c r="G45" s="15">
        <f>SUM(G42:G44)</f>
        <v>377</v>
      </c>
      <c r="H45" s="16"/>
      <c r="I45" s="15">
        <f>SUM(I42:I44)</f>
        <v>374</v>
      </c>
      <c r="J45" s="16"/>
      <c r="K45" s="15">
        <f>SUM(K42:K44)</f>
        <v>1507</v>
      </c>
    </row>
    <row r="46" spans="1:11" x14ac:dyDescent="0.25">
      <c r="A46" s="2" t="s">
        <v>11</v>
      </c>
      <c r="B46" s="2"/>
      <c r="C46" s="8">
        <v>15</v>
      </c>
      <c r="D46" s="2"/>
      <c r="E46" s="8">
        <v>21</v>
      </c>
      <c r="F46" s="2"/>
      <c r="G46" s="8">
        <v>19</v>
      </c>
      <c r="H46" s="2"/>
      <c r="I46" s="8">
        <v>7</v>
      </c>
      <c r="J46" s="2"/>
      <c r="K46" s="8">
        <f t="shared" ref="K46:K47" si="5">+C46+E46+G46+I46</f>
        <v>62</v>
      </c>
    </row>
    <row r="47" spans="1:11" x14ac:dyDescent="0.25">
      <c r="A47" s="2" t="s">
        <v>12</v>
      </c>
      <c r="B47" s="2"/>
      <c r="C47" s="8">
        <v>34</v>
      </c>
      <c r="D47" s="2"/>
      <c r="E47" s="8">
        <v>37</v>
      </c>
      <c r="F47" s="2"/>
      <c r="G47" s="8">
        <v>39</v>
      </c>
      <c r="H47" s="2"/>
      <c r="I47" s="8">
        <v>43</v>
      </c>
      <c r="J47" s="2"/>
      <c r="K47" s="8">
        <f t="shared" si="5"/>
        <v>153</v>
      </c>
    </row>
    <row r="48" spans="1:11" x14ac:dyDescent="0.25">
      <c r="A48" s="2" t="s">
        <v>13</v>
      </c>
      <c r="B48" s="2"/>
      <c r="C48" s="8"/>
      <c r="D48" s="2"/>
      <c r="E48" s="8"/>
      <c r="F48" s="2"/>
      <c r="G48" s="8"/>
      <c r="H48" s="2"/>
      <c r="I48" s="8"/>
      <c r="J48" s="2"/>
      <c r="K48" s="8"/>
    </row>
    <row r="49" spans="1:13" x14ac:dyDescent="0.25">
      <c r="A49" s="6" t="s">
        <v>14</v>
      </c>
      <c r="B49" s="2"/>
      <c r="C49" s="8">
        <v>69</v>
      </c>
      <c r="D49" s="2"/>
      <c r="E49" s="8">
        <v>70</v>
      </c>
      <c r="F49" s="2"/>
      <c r="G49" s="8">
        <v>73</v>
      </c>
      <c r="H49" s="2"/>
      <c r="I49" s="8">
        <v>79</v>
      </c>
      <c r="J49" s="2"/>
      <c r="K49" s="8">
        <f>+C49+E49+G49+I49</f>
        <v>291</v>
      </c>
    </row>
    <row r="50" spans="1:13" x14ac:dyDescent="0.25">
      <c r="A50" s="6" t="s">
        <v>15</v>
      </c>
      <c r="B50" s="2"/>
      <c r="C50" s="8"/>
      <c r="D50" s="2"/>
      <c r="E50" s="8"/>
      <c r="F50" s="2"/>
      <c r="G50" s="8"/>
      <c r="H50" s="2"/>
      <c r="I50" s="8"/>
      <c r="J50" s="2"/>
      <c r="K50" s="8"/>
    </row>
    <row r="51" spans="1:13" x14ac:dyDescent="0.25">
      <c r="A51" s="10" t="s">
        <v>16</v>
      </c>
      <c r="B51" s="2"/>
      <c r="C51" s="8">
        <v>36</v>
      </c>
      <c r="D51" s="2"/>
      <c r="E51" s="8">
        <v>48</v>
      </c>
      <c r="F51" s="2"/>
      <c r="G51" s="8">
        <v>57</v>
      </c>
      <c r="H51" s="2"/>
      <c r="I51" s="8">
        <v>61</v>
      </c>
      <c r="J51" s="2"/>
      <c r="K51" s="8">
        <f t="shared" ref="K51:K53" si="6">+C51+E51+G51+I51</f>
        <v>202</v>
      </c>
    </row>
    <row r="52" spans="1:13" x14ac:dyDescent="0.25">
      <c r="A52" s="10" t="s">
        <v>17</v>
      </c>
      <c r="B52" s="2"/>
      <c r="C52" s="8">
        <v>12</v>
      </c>
      <c r="D52" s="2"/>
      <c r="E52" s="8">
        <v>16</v>
      </c>
      <c r="F52" s="2"/>
      <c r="G52" s="8">
        <v>19</v>
      </c>
      <c r="H52" s="2"/>
      <c r="I52" s="8">
        <v>21</v>
      </c>
      <c r="J52" s="2"/>
      <c r="K52" s="8">
        <f t="shared" si="6"/>
        <v>68</v>
      </c>
    </row>
    <row r="53" spans="1:13" ht="13.8" thickBot="1" x14ac:dyDescent="0.3">
      <c r="A53" s="6" t="s">
        <v>18</v>
      </c>
      <c r="B53" s="2"/>
      <c r="C53" s="13">
        <v>30</v>
      </c>
      <c r="D53" s="2"/>
      <c r="E53" s="13">
        <v>30</v>
      </c>
      <c r="F53" s="2"/>
      <c r="G53" s="13">
        <v>29</v>
      </c>
      <c r="H53" s="2"/>
      <c r="I53" s="13">
        <v>27</v>
      </c>
      <c r="J53" s="2"/>
      <c r="K53" s="13">
        <f t="shared" si="6"/>
        <v>116</v>
      </c>
    </row>
    <row r="54" spans="1:13" x14ac:dyDescent="0.25">
      <c r="A54" s="10" t="s">
        <v>19</v>
      </c>
      <c r="B54" s="2"/>
      <c r="C54" s="17">
        <f>SUM(C51:C53)+C49</f>
        <v>147</v>
      </c>
      <c r="D54" s="2"/>
      <c r="E54" s="17">
        <f>SUM(E51:E53)+E49</f>
        <v>164</v>
      </c>
      <c r="F54" s="2"/>
      <c r="G54" s="17">
        <f>SUM(G51:G53)+G49</f>
        <v>178</v>
      </c>
      <c r="H54" s="2"/>
      <c r="I54" s="17">
        <f>SUM(I51:I53)+I49</f>
        <v>188</v>
      </c>
      <c r="J54" s="2"/>
      <c r="K54" s="17">
        <f>SUM(K51:K53)+K49</f>
        <v>677</v>
      </c>
    </row>
    <row r="55" spans="1:13" ht="13.8" thickBot="1" x14ac:dyDescent="0.3">
      <c r="A55" s="2" t="s">
        <v>20</v>
      </c>
      <c r="B55" s="2"/>
      <c r="C55" s="13">
        <v>4</v>
      </c>
      <c r="D55" s="16"/>
      <c r="E55" s="13">
        <v>4</v>
      </c>
      <c r="F55" s="16"/>
      <c r="G55" s="13">
        <v>4</v>
      </c>
      <c r="H55" s="16"/>
      <c r="I55" s="13">
        <v>5</v>
      </c>
      <c r="J55" s="16"/>
      <c r="K55" s="13">
        <f>+C55+E55+G55+I55</f>
        <v>17</v>
      </c>
      <c r="L55" s="18"/>
      <c r="M55" s="18"/>
    </row>
    <row r="56" spans="1:13" ht="13.8" thickBot="1" x14ac:dyDescent="0.3">
      <c r="A56" s="14" t="s">
        <v>21</v>
      </c>
      <c r="B56" s="2"/>
      <c r="C56" s="13">
        <f>C55+C54+C47+C46+C45+C40</f>
        <v>1043</v>
      </c>
      <c r="D56" s="2"/>
      <c r="E56" s="13">
        <f>E55+E54+E47+E46+E45+E40</f>
        <v>1089</v>
      </c>
      <c r="F56" s="2"/>
      <c r="G56" s="13">
        <f>G55+G54+G47+G46+G45+G40</f>
        <v>1131</v>
      </c>
      <c r="H56" s="2"/>
      <c r="I56" s="13">
        <f>I55+I54+I47+I46+I45+I40</f>
        <v>1175</v>
      </c>
      <c r="J56" s="2"/>
      <c r="K56" s="13">
        <f>K55+K54+K47+K46+K45+K40</f>
        <v>4438</v>
      </c>
    </row>
    <row r="57" spans="1:13" ht="13.8" thickBot="1" x14ac:dyDescent="0.3">
      <c r="A57" s="2" t="s">
        <v>22</v>
      </c>
      <c r="B57" s="2"/>
      <c r="C57" s="13">
        <v>-3</v>
      </c>
      <c r="D57" s="2"/>
      <c r="E57" s="13">
        <v>-4</v>
      </c>
      <c r="F57" s="2"/>
      <c r="G57" s="13">
        <v>-3</v>
      </c>
      <c r="H57" s="2"/>
      <c r="I57" s="13">
        <v>-6</v>
      </c>
      <c r="J57" s="2"/>
      <c r="K57" s="13">
        <f>+C57+E57+G57+I57</f>
        <v>-16</v>
      </c>
    </row>
    <row r="58" spans="1:13" ht="13.8" thickBot="1" x14ac:dyDescent="0.3">
      <c r="A58" s="14" t="s">
        <v>23</v>
      </c>
      <c r="B58" s="2"/>
      <c r="C58" s="13">
        <f>C56+C57</f>
        <v>1040</v>
      </c>
      <c r="D58" s="2"/>
      <c r="E58" s="13">
        <f>E56+E57</f>
        <v>1085</v>
      </c>
      <c r="F58" s="2"/>
      <c r="G58" s="13">
        <f>G56+G57</f>
        <v>1128</v>
      </c>
      <c r="H58" s="2"/>
      <c r="I58" s="13">
        <f>I56+I57</f>
        <v>1169</v>
      </c>
      <c r="J58" s="2"/>
      <c r="K58" s="13">
        <f>K56+K57</f>
        <v>4422</v>
      </c>
    </row>
    <row r="59" spans="1:13" x14ac:dyDescent="0.25">
      <c r="A59" s="5" t="s">
        <v>24</v>
      </c>
      <c r="B59" s="2"/>
      <c r="C59" s="8"/>
      <c r="D59" s="2"/>
      <c r="E59" s="8"/>
      <c r="F59" s="2"/>
      <c r="G59" s="8"/>
      <c r="H59" s="2"/>
      <c r="I59" s="8"/>
      <c r="J59" s="2"/>
      <c r="K59" s="8"/>
    </row>
    <row r="60" spans="1:13" x14ac:dyDescent="0.25">
      <c r="A60" s="2" t="s">
        <v>25</v>
      </c>
      <c r="B60" s="2"/>
      <c r="C60" s="8">
        <v>635</v>
      </c>
      <c r="D60" s="2"/>
      <c r="E60" s="8">
        <v>651</v>
      </c>
      <c r="F60" s="2"/>
      <c r="G60" s="8">
        <v>673</v>
      </c>
      <c r="H60" s="2"/>
      <c r="I60" s="8">
        <v>694</v>
      </c>
      <c r="J60" s="2"/>
      <c r="K60" s="8">
        <f t="shared" ref="K60:K67" si="7">+C60+E60+G60+I60</f>
        <v>2653</v>
      </c>
    </row>
    <row r="61" spans="1:13" x14ac:dyDescent="0.25">
      <c r="A61" s="2" t="s">
        <v>26</v>
      </c>
      <c r="B61" s="2"/>
      <c r="C61" s="8">
        <v>171</v>
      </c>
      <c r="D61" s="2"/>
      <c r="E61" s="8">
        <v>173</v>
      </c>
      <c r="F61" s="2"/>
      <c r="G61" s="8">
        <v>184</v>
      </c>
      <c r="H61" s="2"/>
      <c r="I61" s="8">
        <v>185</v>
      </c>
      <c r="J61" s="2"/>
      <c r="K61" s="8">
        <f t="shared" si="7"/>
        <v>713</v>
      </c>
    </row>
    <row r="62" spans="1:13" x14ac:dyDescent="0.25">
      <c r="A62" s="2" t="s">
        <v>27</v>
      </c>
      <c r="B62" s="2"/>
      <c r="C62" s="8">
        <v>41</v>
      </c>
      <c r="D62" s="2"/>
      <c r="E62" s="8">
        <v>42</v>
      </c>
      <c r="F62" s="2"/>
      <c r="G62" s="8">
        <v>46</v>
      </c>
      <c r="H62" s="2"/>
      <c r="I62" s="8">
        <v>51</v>
      </c>
      <c r="J62" s="2"/>
      <c r="K62" s="8">
        <f t="shared" si="7"/>
        <v>180</v>
      </c>
    </row>
    <row r="63" spans="1:13" x14ac:dyDescent="0.25">
      <c r="A63" s="2" t="s">
        <v>28</v>
      </c>
      <c r="B63" s="2"/>
      <c r="C63" s="8">
        <v>35</v>
      </c>
      <c r="D63" s="2"/>
      <c r="E63" s="8">
        <v>37</v>
      </c>
      <c r="F63" s="2"/>
      <c r="G63" s="8">
        <v>36</v>
      </c>
      <c r="H63" s="2"/>
      <c r="I63" s="8">
        <v>38</v>
      </c>
      <c r="J63" s="2"/>
      <c r="K63" s="8">
        <f t="shared" si="7"/>
        <v>146</v>
      </c>
    </row>
    <row r="64" spans="1:13" x14ac:dyDescent="0.25">
      <c r="A64" s="2" t="s">
        <v>29</v>
      </c>
      <c r="B64" s="2"/>
      <c r="C64" s="8">
        <v>23</v>
      </c>
      <c r="D64" s="2"/>
      <c r="E64" s="8">
        <v>25</v>
      </c>
      <c r="F64" s="2"/>
      <c r="G64" s="8">
        <v>27</v>
      </c>
      <c r="H64" s="2"/>
      <c r="I64" s="8">
        <v>23</v>
      </c>
      <c r="J64" s="2"/>
      <c r="K64" s="8">
        <f t="shared" si="7"/>
        <v>98</v>
      </c>
    </row>
    <row r="65" spans="1:11" x14ac:dyDescent="0.25">
      <c r="A65" s="2" t="s">
        <v>30</v>
      </c>
      <c r="B65" s="2"/>
      <c r="C65" s="8">
        <v>4</v>
      </c>
      <c r="D65" s="2"/>
      <c r="E65" s="8">
        <v>9</v>
      </c>
      <c r="F65" s="2"/>
      <c r="G65" s="8">
        <v>10</v>
      </c>
      <c r="H65" s="2"/>
      <c r="I65" s="8">
        <v>7</v>
      </c>
      <c r="J65" s="2"/>
      <c r="K65" s="8">
        <f t="shared" si="7"/>
        <v>30</v>
      </c>
    </row>
    <row r="66" spans="1:11" x14ac:dyDescent="0.25">
      <c r="A66" s="2" t="s">
        <v>58</v>
      </c>
      <c r="B66" s="2"/>
      <c r="C66" s="8">
        <v>30</v>
      </c>
      <c r="D66" s="2"/>
      <c r="E66" s="8">
        <v>100</v>
      </c>
      <c r="F66" s="2"/>
      <c r="G66" s="8">
        <v>0</v>
      </c>
      <c r="H66" s="2"/>
      <c r="I66" s="8">
        <v>0</v>
      </c>
      <c r="J66" s="2"/>
      <c r="K66" s="8">
        <f t="shared" si="7"/>
        <v>130</v>
      </c>
    </row>
    <row r="67" spans="1:11" ht="13.8" thickBot="1" x14ac:dyDescent="0.3">
      <c r="A67" s="2" t="s">
        <v>20</v>
      </c>
      <c r="B67" s="2"/>
      <c r="C67" s="13">
        <v>28</v>
      </c>
      <c r="D67" s="2"/>
      <c r="E67" s="13">
        <v>18</v>
      </c>
      <c r="F67" s="2"/>
      <c r="G67" s="13">
        <v>24</v>
      </c>
      <c r="H67" s="2"/>
      <c r="I67" s="13">
        <v>29</v>
      </c>
      <c r="J67" s="2"/>
      <c r="K67" s="13">
        <f t="shared" si="7"/>
        <v>99</v>
      </c>
    </row>
    <row r="68" spans="1:11" ht="13.8" thickBot="1" x14ac:dyDescent="0.3">
      <c r="A68" s="14" t="s">
        <v>31</v>
      </c>
      <c r="B68" s="2"/>
      <c r="C68" s="13">
        <f>SUM(C60:C67)</f>
        <v>967</v>
      </c>
      <c r="D68" s="2"/>
      <c r="E68" s="13">
        <f>SUM(E60:E67)</f>
        <v>1055</v>
      </c>
      <c r="F68" s="2"/>
      <c r="G68" s="13">
        <f>SUM(G60:G67)</f>
        <v>1000</v>
      </c>
      <c r="H68" s="2"/>
      <c r="I68" s="13">
        <f>SUM(I60:I67)</f>
        <v>1027</v>
      </c>
      <c r="J68" s="2"/>
      <c r="K68" s="13">
        <f>SUM(K60:K67)</f>
        <v>4049</v>
      </c>
    </row>
    <row r="69" spans="1:11" ht="13.8" thickBot="1" x14ac:dyDescent="0.3">
      <c r="A69" s="14" t="s">
        <v>32</v>
      </c>
      <c r="B69" s="2"/>
      <c r="C69" s="27">
        <f>C58-C68</f>
        <v>73</v>
      </c>
      <c r="D69" s="2"/>
      <c r="E69" s="27">
        <f>E58-E68</f>
        <v>30</v>
      </c>
      <c r="F69" s="2"/>
      <c r="G69" s="27">
        <f>G58-G68</f>
        <v>128</v>
      </c>
      <c r="H69" s="2"/>
      <c r="I69" s="27">
        <f>I58-I68</f>
        <v>142</v>
      </c>
      <c r="J69" s="2"/>
      <c r="K69" s="27">
        <f>K58-K68</f>
        <v>373</v>
      </c>
    </row>
    <row r="70" spans="1:11" ht="13.8" thickTop="1" x14ac:dyDescent="0.25">
      <c r="A70" s="14" t="s">
        <v>33</v>
      </c>
      <c r="B70" s="2"/>
      <c r="C70" s="19">
        <f>C69/C58</f>
        <v>7.0192307692307693E-2</v>
      </c>
      <c r="D70" s="2"/>
      <c r="E70" s="19">
        <f>E69/E58</f>
        <v>2.7649769585253458E-2</v>
      </c>
      <c r="F70" s="2"/>
      <c r="G70" s="19">
        <f>G69/G58</f>
        <v>0.11347517730496454</v>
      </c>
      <c r="H70" s="2"/>
      <c r="I70" s="19">
        <f>I69/I58</f>
        <v>0.12147134302822926</v>
      </c>
      <c r="J70" s="2"/>
      <c r="K70" s="19">
        <f>K69/K58</f>
        <v>8.4350972410673908E-2</v>
      </c>
    </row>
  </sheetData>
  <mergeCells count="3">
    <mergeCell ref="A1:K1"/>
    <mergeCell ref="C2:I2"/>
    <mergeCell ref="C37:I37"/>
  </mergeCells>
  <pageMargins left="0.7" right="0.7" top="0.75" bottom="0.75" header="0.3" footer="0.3"/>
  <pageSetup scale="94" fitToHeight="0" orientation="landscape" r:id="rId1"/>
  <headerFooter>
    <oddHeader>&amp;L&amp;"-,Bold"Raymond James Financial, Inc.&amp;R&amp;"-,Bold"Segment Operating Results by Quarter (Unaudited)</oddHeader>
    <oddFooter>&amp;LSegment operating results do not include intersegment eliminations.&amp;RPage &amp;P of &amp;N</oddFooter>
  </headerFooter>
  <rowBreaks count="1" manualBreakCount="1">
    <brk id="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13" zoomScaleNormal="100" workbookViewId="0">
      <selection activeCell="A28" sqref="A28"/>
    </sheetView>
  </sheetViews>
  <sheetFormatPr defaultColWidth="45.44140625" defaultRowHeight="13.15" x14ac:dyDescent="0.25"/>
  <cols>
    <col min="1" max="1" width="48.6640625" style="1" customWidth="1"/>
    <col min="2" max="2" width="2.5546875" style="1" customWidth="1"/>
    <col min="3" max="3" width="16.6640625" style="1" bestFit="1" customWidth="1"/>
    <col min="4" max="4" width="1.88671875" style="1" customWidth="1"/>
    <col min="5" max="5" width="13.5546875" style="1" bestFit="1" customWidth="1"/>
    <col min="6" max="6" width="2.44140625" style="1" customWidth="1"/>
    <col min="7" max="7" width="13.5546875" style="1" bestFit="1" customWidth="1"/>
    <col min="8" max="8" width="2" style="1" customWidth="1"/>
    <col min="9" max="9" width="16.33203125" style="1" bestFit="1" customWidth="1"/>
    <col min="10" max="10" width="2.109375" style="1" customWidth="1"/>
    <col min="11" max="11" width="16.6640625" style="1" bestFit="1" customWidth="1"/>
    <col min="12" max="16384" width="45.44140625" style="1"/>
  </cols>
  <sheetData>
    <row r="1" spans="1:13" ht="14.4" x14ac:dyDescent="0.2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3.8" thickBot="1" x14ac:dyDescent="0.3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11" t="s">
        <v>2</v>
      </c>
    </row>
    <row r="3" spans="1:13" ht="13.8" thickBot="1" x14ac:dyDescent="0.3">
      <c r="A3" s="12" t="s">
        <v>3</v>
      </c>
      <c r="B3" s="2"/>
      <c r="C3" s="4">
        <v>43100</v>
      </c>
      <c r="D3" s="3"/>
      <c r="E3" s="4">
        <v>43190</v>
      </c>
      <c r="F3" s="3"/>
      <c r="G3" s="4">
        <v>43281</v>
      </c>
      <c r="H3" s="3"/>
      <c r="I3" s="4">
        <v>43373</v>
      </c>
      <c r="J3" s="3"/>
      <c r="K3" s="4">
        <v>43373</v>
      </c>
    </row>
    <row r="4" spans="1:13" x14ac:dyDescent="0.25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2" t="s">
        <v>6</v>
      </c>
      <c r="B5" s="2"/>
      <c r="C5" s="9"/>
      <c r="D5" s="2"/>
      <c r="E5" s="9"/>
      <c r="F5" s="2"/>
      <c r="G5" s="9"/>
      <c r="H5" s="2"/>
      <c r="I5" s="9"/>
      <c r="J5" s="2"/>
      <c r="K5" s="9"/>
    </row>
    <row r="6" spans="1:13" x14ac:dyDescent="0.25">
      <c r="A6" s="6" t="s">
        <v>35</v>
      </c>
      <c r="B6" s="2"/>
      <c r="C6" s="9">
        <v>43</v>
      </c>
      <c r="D6" s="2"/>
      <c r="E6" s="9">
        <v>39</v>
      </c>
      <c r="F6" s="2"/>
      <c r="G6" s="9">
        <v>41</v>
      </c>
      <c r="H6" s="2"/>
      <c r="I6" s="9">
        <v>33</v>
      </c>
      <c r="J6" s="2"/>
      <c r="K6" s="9">
        <f>C6+E6+G6+I6</f>
        <v>156</v>
      </c>
    </row>
    <row r="7" spans="1:13" ht="13.8" thickBot="1" x14ac:dyDescent="0.3">
      <c r="A7" s="6" t="s">
        <v>36</v>
      </c>
      <c r="B7" s="2"/>
      <c r="C7" s="13">
        <v>74</v>
      </c>
      <c r="D7" s="2"/>
      <c r="E7" s="13">
        <v>63</v>
      </c>
      <c r="F7" s="2"/>
      <c r="G7" s="13">
        <v>53</v>
      </c>
      <c r="H7" s="2"/>
      <c r="I7" s="13">
        <v>55</v>
      </c>
      <c r="J7" s="2"/>
      <c r="K7" s="13">
        <f t="shared" ref="K7" si="0">+C7+E7+G7+I7</f>
        <v>245</v>
      </c>
    </row>
    <row r="8" spans="1:13" x14ac:dyDescent="0.25">
      <c r="A8" s="10" t="s">
        <v>10</v>
      </c>
      <c r="B8" s="2"/>
      <c r="C8" s="15">
        <f>SUM(C6:C7)</f>
        <v>117</v>
      </c>
      <c r="D8" s="2"/>
      <c r="E8" s="15">
        <f>SUM(E6:E7)</f>
        <v>102</v>
      </c>
      <c r="F8" s="16"/>
      <c r="G8" s="15">
        <f>SUM(G6:G7)</f>
        <v>94</v>
      </c>
      <c r="H8" s="16"/>
      <c r="I8" s="15">
        <f>SUM(I6:I7)</f>
        <v>88</v>
      </c>
      <c r="J8" s="16"/>
      <c r="K8" s="15">
        <f>SUM(K6:K7)</f>
        <v>401</v>
      </c>
    </row>
    <row r="9" spans="1:13" x14ac:dyDescent="0.25">
      <c r="A9" s="2" t="s">
        <v>37</v>
      </c>
      <c r="B9" s="2"/>
      <c r="C9" s="8"/>
      <c r="D9" s="2"/>
      <c r="E9" s="8"/>
      <c r="F9" s="2"/>
      <c r="G9" s="8"/>
      <c r="H9" s="2"/>
      <c r="I9" s="8"/>
      <c r="J9" s="2"/>
      <c r="K9" s="8"/>
    </row>
    <row r="10" spans="1:13" x14ac:dyDescent="0.25">
      <c r="A10" s="6" t="s">
        <v>38</v>
      </c>
      <c r="B10" s="2"/>
      <c r="C10" s="8">
        <v>17</v>
      </c>
      <c r="D10" s="2"/>
      <c r="E10" s="8">
        <v>19</v>
      </c>
      <c r="F10" s="2"/>
      <c r="G10" s="8">
        <v>30</v>
      </c>
      <c r="H10" s="2"/>
      <c r="I10" s="8">
        <v>27</v>
      </c>
      <c r="J10" s="2"/>
      <c r="K10" s="8">
        <f>C10+E10+G10+I10</f>
        <v>93</v>
      </c>
    </row>
    <row r="11" spans="1:13" x14ac:dyDescent="0.25">
      <c r="A11" s="6" t="s">
        <v>39</v>
      </c>
      <c r="B11" s="2"/>
      <c r="C11" s="8">
        <v>43</v>
      </c>
      <c r="D11" s="2"/>
      <c r="E11" s="8">
        <v>72</v>
      </c>
      <c r="F11" s="2"/>
      <c r="G11" s="8">
        <v>85</v>
      </c>
      <c r="H11" s="2"/>
      <c r="I11" s="8">
        <v>97</v>
      </c>
      <c r="J11" s="2"/>
      <c r="K11" s="8">
        <f t="shared" ref="K11:K12" si="1">C11+E11+G11+I11</f>
        <v>297</v>
      </c>
    </row>
    <row r="12" spans="1:13" ht="13.8" thickBot="1" x14ac:dyDescent="0.3">
      <c r="A12" s="6" t="s">
        <v>40</v>
      </c>
      <c r="B12" s="2"/>
      <c r="C12" s="13">
        <v>21</v>
      </c>
      <c r="D12" s="2"/>
      <c r="E12" s="13">
        <v>16</v>
      </c>
      <c r="F12" s="2"/>
      <c r="G12" s="13">
        <v>21</v>
      </c>
      <c r="H12" s="2"/>
      <c r="I12" s="13">
        <v>18</v>
      </c>
      <c r="J12" s="2"/>
      <c r="K12" s="13">
        <f t="shared" si="1"/>
        <v>76</v>
      </c>
    </row>
    <row r="13" spans="1:13" x14ac:dyDescent="0.25">
      <c r="A13" s="10" t="s">
        <v>41</v>
      </c>
      <c r="B13" s="2"/>
      <c r="C13" s="8">
        <f>SUM(C10:C12)</f>
        <v>81</v>
      </c>
      <c r="D13" s="2"/>
      <c r="E13" s="8">
        <f>SUM(E10:E12)</f>
        <v>107</v>
      </c>
      <c r="F13" s="2"/>
      <c r="G13" s="8">
        <f>SUM(G10:G12)</f>
        <v>136</v>
      </c>
      <c r="H13" s="2"/>
      <c r="I13" s="8">
        <f>SUM(I10:I12)</f>
        <v>142</v>
      </c>
      <c r="J13" s="2"/>
      <c r="K13" s="8">
        <f>SUM(K10:K12)</f>
        <v>466</v>
      </c>
    </row>
    <row r="14" spans="1:13" x14ac:dyDescent="0.25">
      <c r="A14" s="2" t="s">
        <v>12</v>
      </c>
      <c r="B14" s="2"/>
      <c r="C14" s="8">
        <v>7</v>
      </c>
      <c r="D14" s="2"/>
      <c r="E14" s="8">
        <v>8</v>
      </c>
      <c r="F14" s="2"/>
      <c r="G14" s="8">
        <v>9</v>
      </c>
      <c r="H14" s="2"/>
      <c r="I14" s="8">
        <v>8</v>
      </c>
      <c r="J14" s="2"/>
      <c r="K14" s="8">
        <f t="shared" ref="K14:K15" si="2">+C14+E14+G14+I14</f>
        <v>32</v>
      </c>
    </row>
    <row r="15" spans="1:13" x14ac:dyDescent="0.25">
      <c r="A15" s="2" t="s">
        <v>42</v>
      </c>
      <c r="B15" s="2"/>
      <c r="C15" s="15">
        <v>14</v>
      </c>
      <c r="D15" s="16"/>
      <c r="E15" s="15">
        <v>14</v>
      </c>
      <c r="F15" s="16"/>
      <c r="G15" s="15">
        <v>12</v>
      </c>
      <c r="H15" s="16"/>
      <c r="I15" s="15">
        <v>39</v>
      </c>
      <c r="J15" s="16"/>
      <c r="K15" s="8">
        <f t="shared" si="2"/>
        <v>79</v>
      </c>
    </row>
    <row r="16" spans="1:13" ht="13.8" thickBot="1" x14ac:dyDescent="0.3">
      <c r="A16" s="2" t="s">
        <v>20</v>
      </c>
      <c r="B16" s="2"/>
      <c r="C16" s="13">
        <v>4</v>
      </c>
      <c r="D16" s="16"/>
      <c r="E16" s="13">
        <v>5</v>
      </c>
      <c r="F16" s="16"/>
      <c r="G16" s="13">
        <v>1</v>
      </c>
      <c r="H16" s="16"/>
      <c r="I16" s="13">
        <v>4</v>
      </c>
      <c r="J16" s="16"/>
      <c r="K16" s="13">
        <f>+C16+E16+G16+I16</f>
        <v>14</v>
      </c>
      <c r="L16" s="18"/>
      <c r="M16" s="18"/>
    </row>
    <row r="17" spans="1:12" ht="13.8" thickBot="1" x14ac:dyDescent="0.3">
      <c r="A17" s="14" t="s">
        <v>21</v>
      </c>
      <c r="B17" s="2"/>
      <c r="C17" s="13">
        <f>C8+C13+C14+C15+C16</f>
        <v>223</v>
      </c>
      <c r="D17" s="2"/>
      <c r="E17" s="13">
        <f>E8+E13+E14+E15+E16</f>
        <v>236</v>
      </c>
      <c r="F17" s="2"/>
      <c r="G17" s="13">
        <f>G8+G13+G14+G15+G16</f>
        <v>252</v>
      </c>
      <c r="H17" s="2"/>
      <c r="I17" s="13">
        <f>I8+I13+I14+I15+I16</f>
        <v>281</v>
      </c>
      <c r="J17" s="2"/>
      <c r="K17" s="13">
        <f>K8+K13+K14+K15+K16</f>
        <v>992</v>
      </c>
    </row>
    <row r="18" spans="1:12" ht="13.8" thickBot="1" x14ac:dyDescent="0.3">
      <c r="A18" s="2" t="s">
        <v>22</v>
      </c>
      <c r="B18" s="2"/>
      <c r="C18" s="13">
        <v>-6</v>
      </c>
      <c r="D18" s="2"/>
      <c r="E18" s="13">
        <v>-6</v>
      </c>
      <c r="F18" s="2"/>
      <c r="G18" s="13">
        <v>-9</v>
      </c>
      <c r="H18" s="2"/>
      <c r="I18" s="13">
        <v>-7</v>
      </c>
      <c r="J18" s="2"/>
      <c r="K18" s="13">
        <f>+C18+E18+G18+I18</f>
        <v>-28</v>
      </c>
    </row>
    <row r="19" spans="1:12" ht="13.8" thickBot="1" x14ac:dyDescent="0.3">
      <c r="A19" s="14" t="s">
        <v>23</v>
      </c>
      <c r="B19" s="2"/>
      <c r="C19" s="13">
        <f>C17+C18</f>
        <v>217</v>
      </c>
      <c r="D19" s="2"/>
      <c r="E19" s="13">
        <f>E17+E18</f>
        <v>230</v>
      </c>
      <c r="F19" s="2"/>
      <c r="G19" s="13">
        <f>G17+G18</f>
        <v>243</v>
      </c>
      <c r="H19" s="2"/>
      <c r="I19" s="13">
        <f>I17+I18</f>
        <v>274</v>
      </c>
      <c r="J19" s="2"/>
      <c r="K19" s="13">
        <f>K17+K18</f>
        <v>964</v>
      </c>
    </row>
    <row r="20" spans="1:12" x14ac:dyDescent="0.25">
      <c r="A20" s="5" t="s">
        <v>24</v>
      </c>
      <c r="B20" s="2"/>
      <c r="C20" s="8"/>
      <c r="D20" s="2"/>
      <c r="E20" s="8"/>
      <c r="F20" s="2"/>
      <c r="G20" s="8"/>
      <c r="H20" s="2"/>
      <c r="I20" s="8"/>
      <c r="J20" s="2"/>
      <c r="K20" s="8"/>
    </row>
    <row r="21" spans="1:12" x14ac:dyDescent="0.25">
      <c r="A21" s="2" t="s">
        <v>43</v>
      </c>
      <c r="B21" s="2"/>
      <c r="C21" s="8">
        <v>156</v>
      </c>
      <c r="D21" s="2"/>
      <c r="E21" s="8">
        <v>154</v>
      </c>
      <c r="F21" s="2"/>
      <c r="G21" s="8">
        <v>161</v>
      </c>
      <c r="H21" s="2"/>
      <c r="I21" s="8">
        <v>164</v>
      </c>
      <c r="J21" s="2"/>
      <c r="K21" s="8">
        <f t="shared" ref="K21:K26" si="3">+C21+E21+G21+I21</f>
        <v>635</v>
      </c>
    </row>
    <row r="22" spans="1:12" x14ac:dyDescent="0.25">
      <c r="A22" s="2" t="s">
        <v>27</v>
      </c>
      <c r="B22" s="2"/>
      <c r="C22" s="8">
        <v>18</v>
      </c>
      <c r="D22" s="2"/>
      <c r="E22" s="8">
        <v>19</v>
      </c>
      <c r="F22" s="2"/>
      <c r="G22" s="8">
        <v>18</v>
      </c>
      <c r="H22" s="2"/>
      <c r="I22" s="8">
        <v>18</v>
      </c>
      <c r="J22" s="2"/>
      <c r="K22" s="8">
        <f t="shared" si="3"/>
        <v>73</v>
      </c>
    </row>
    <row r="23" spans="1:12" x14ac:dyDescent="0.25">
      <c r="A23" s="2" t="s">
        <v>28</v>
      </c>
      <c r="B23" s="2"/>
      <c r="C23" s="8">
        <v>8</v>
      </c>
      <c r="D23" s="2"/>
      <c r="E23" s="8">
        <v>9</v>
      </c>
      <c r="F23" s="2"/>
      <c r="G23" s="8">
        <v>8</v>
      </c>
      <c r="H23" s="2"/>
      <c r="I23" s="8">
        <v>9</v>
      </c>
      <c r="J23" s="2"/>
      <c r="K23" s="8">
        <f t="shared" si="3"/>
        <v>34</v>
      </c>
    </row>
    <row r="24" spans="1:12" x14ac:dyDescent="0.25">
      <c r="A24" s="2" t="s">
        <v>29</v>
      </c>
      <c r="B24" s="2"/>
      <c r="C24" s="8">
        <v>10</v>
      </c>
      <c r="D24" s="2"/>
      <c r="E24" s="8">
        <v>12</v>
      </c>
      <c r="F24" s="2"/>
      <c r="G24" s="8">
        <v>13</v>
      </c>
      <c r="H24" s="2"/>
      <c r="I24" s="8">
        <v>10</v>
      </c>
      <c r="J24" s="2"/>
      <c r="K24" s="8">
        <f t="shared" si="3"/>
        <v>45</v>
      </c>
    </row>
    <row r="25" spans="1:12" x14ac:dyDescent="0.25">
      <c r="A25" s="2" t="s">
        <v>30</v>
      </c>
      <c r="B25" s="2"/>
      <c r="C25" s="8">
        <v>2</v>
      </c>
      <c r="D25" s="2"/>
      <c r="E25" s="8">
        <v>3</v>
      </c>
      <c r="F25" s="2"/>
      <c r="G25" s="8">
        <v>3</v>
      </c>
      <c r="H25" s="2"/>
      <c r="I25" s="8">
        <v>6</v>
      </c>
      <c r="J25" s="2"/>
      <c r="K25" s="8">
        <f t="shared" ref="K25" si="4">+C25+E25+G25+I25</f>
        <v>14</v>
      </c>
    </row>
    <row r="26" spans="1:12" ht="13.8" thickBot="1" x14ac:dyDescent="0.3">
      <c r="A26" s="2" t="s">
        <v>20</v>
      </c>
      <c r="B26" s="2"/>
      <c r="C26" s="13">
        <v>21</v>
      </c>
      <c r="D26" s="2"/>
      <c r="E26" s="13">
        <v>19</v>
      </c>
      <c r="F26" s="2"/>
      <c r="G26" s="13">
        <v>22</v>
      </c>
      <c r="H26" s="2"/>
      <c r="I26" s="13">
        <v>22</v>
      </c>
      <c r="J26" s="2"/>
      <c r="K26" s="13">
        <f t="shared" si="3"/>
        <v>84</v>
      </c>
    </row>
    <row r="27" spans="1:12" ht="14.25" customHeight="1" thickBot="1" x14ac:dyDescent="0.3">
      <c r="A27" s="14" t="s">
        <v>31</v>
      </c>
      <c r="B27" s="2"/>
      <c r="C27" s="13">
        <f>SUM(C21:C26)</f>
        <v>215</v>
      </c>
      <c r="D27" s="2"/>
      <c r="E27" s="13">
        <f>SUM(E21:E26)</f>
        <v>216</v>
      </c>
      <c r="F27" s="2"/>
      <c r="G27" s="13">
        <f>SUM(G21:G26)</f>
        <v>225</v>
      </c>
      <c r="H27" s="2"/>
      <c r="I27" s="13">
        <f>SUM(I21:I26)</f>
        <v>229</v>
      </c>
      <c r="J27" s="2"/>
      <c r="K27" s="13">
        <f>SUM(K21:K26)</f>
        <v>885</v>
      </c>
    </row>
    <row r="28" spans="1:12" x14ac:dyDescent="0.25">
      <c r="A28" s="21" t="s">
        <v>61</v>
      </c>
      <c r="B28" s="2"/>
      <c r="C28" s="17">
        <f>C19-C27</f>
        <v>2</v>
      </c>
      <c r="D28" s="2"/>
      <c r="E28" s="17">
        <f>E19-E27</f>
        <v>14</v>
      </c>
      <c r="F28" s="2"/>
      <c r="G28" s="17">
        <f>G19-G27</f>
        <v>18</v>
      </c>
      <c r="H28" s="2"/>
      <c r="I28" s="17">
        <f>I19-I27</f>
        <v>45</v>
      </c>
      <c r="J28" s="2"/>
      <c r="K28" s="17">
        <f>K19-K27</f>
        <v>79</v>
      </c>
    </row>
    <row r="29" spans="1:12" ht="13.8" thickBot="1" x14ac:dyDescent="0.3">
      <c r="A29" s="22" t="s">
        <v>59</v>
      </c>
      <c r="B29" s="2"/>
      <c r="C29" s="13">
        <v>-3</v>
      </c>
      <c r="D29" s="16"/>
      <c r="E29" s="13">
        <v>-2</v>
      </c>
      <c r="F29" s="16"/>
      <c r="G29" s="13">
        <v>-4</v>
      </c>
      <c r="H29" s="16"/>
      <c r="I29" s="13">
        <v>-3</v>
      </c>
      <c r="J29" s="16"/>
      <c r="K29" s="13">
        <f>C29+E29+G29+I29</f>
        <v>-12</v>
      </c>
      <c r="L29" s="18"/>
    </row>
    <row r="30" spans="1:12" ht="13.8" thickBot="1" x14ac:dyDescent="0.3">
      <c r="A30" s="14" t="s">
        <v>60</v>
      </c>
      <c r="B30" s="2"/>
      <c r="C30" s="28">
        <f>C28-C29</f>
        <v>5</v>
      </c>
      <c r="D30" s="16"/>
      <c r="E30" s="28">
        <f>E28-E29</f>
        <v>16</v>
      </c>
      <c r="F30" s="16"/>
      <c r="G30" s="28">
        <f>G28-G29</f>
        <v>22</v>
      </c>
      <c r="H30" s="16"/>
      <c r="I30" s="28">
        <f>I28-I29</f>
        <v>48</v>
      </c>
      <c r="J30" s="16"/>
      <c r="K30" s="28">
        <f>K28-K29</f>
        <v>91</v>
      </c>
      <c r="L30" s="18"/>
    </row>
    <row r="31" spans="1:12" ht="13.8" thickTop="1" x14ac:dyDescent="0.25">
      <c r="A31" s="14" t="s">
        <v>33</v>
      </c>
      <c r="B31" s="2"/>
      <c r="C31" s="19">
        <f>C30/C19</f>
        <v>2.3041474654377881E-2</v>
      </c>
      <c r="D31" s="20"/>
      <c r="E31" s="19">
        <f>E30/E19</f>
        <v>6.9565217391304349E-2</v>
      </c>
      <c r="F31" s="20"/>
      <c r="G31" s="19">
        <f>G30/G19</f>
        <v>9.0534979423868317E-2</v>
      </c>
      <c r="H31" s="20"/>
      <c r="I31" s="19">
        <f>I30/I19</f>
        <v>0.17518248175182483</v>
      </c>
      <c r="J31" s="20"/>
      <c r="K31" s="19">
        <f>K30/K19</f>
        <v>9.4398340248962653E-2</v>
      </c>
    </row>
    <row r="34" spans="1:13" ht="13.8" thickBot="1" x14ac:dyDescent="0.3">
      <c r="A34" s="2"/>
      <c r="B34" s="2"/>
      <c r="C34" s="30" t="s">
        <v>1</v>
      </c>
      <c r="D34" s="30"/>
      <c r="E34" s="30"/>
      <c r="F34" s="30"/>
      <c r="G34" s="30"/>
      <c r="H34" s="30"/>
      <c r="I34" s="30"/>
      <c r="J34" s="2"/>
      <c r="K34" s="11" t="s">
        <v>2</v>
      </c>
    </row>
    <row r="35" spans="1:13" ht="13.8" thickBot="1" x14ac:dyDescent="0.3">
      <c r="A35" s="12" t="s">
        <v>3</v>
      </c>
      <c r="B35" s="2"/>
      <c r="C35" s="4">
        <v>42735</v>
      </c>
      <c r="D35" s="3"/>
      <c r="E35" s="4">
        <v>42825</v>
      </c>
      <c r="F35" s="3"/>
      <c r="G35" s="4">
        <v>42916</v>
      </c>
      <c r="H35" s="3"/>
      <c r="I35" s="4">
        <v>43008</v>
      </c>
      <c r="J35" s="3"/>
      <c r="K35" s="4">
        <v>43008</v>
      </c>
    </row>
    <row r="36" spans="1:13" x14ac:dyDescent="0.25">
      <c r="A36" s="5" t="s">
        <v>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x14ac:dyDescent="0.25">
      <c r="A37" s="2" t="s">
        <v>6</v>
      </c>
      <c r="B37" s="2"/>
      <c r="C37" s="9"/>
      <c r="D37" s="2"/>
      <c r="E37" s="9"/>
      <c r="F37" s="2"/>
      <c r="G37" s="9"/>
      <c r="H37" s="2"/>
      <c r="I37" s="9"/>
      <c r="J37" s="2"/>
      <c r="K37" s="9"/>
    </row>
    <row r="38" spans="1:13" x14ac:dyDescent="0.25">
      <c r="A38" s="6" t="s">
        <v>35</v>
      </c>
      <c r="B38" s="2"/>
      <c r="C38" s="9">
        <v>51</v>
      </c>
      <c r="D38" s="2"/>
      <c r="E38" s="9">
        <v>43</v>
      </c>
      <c r="F38" s="2"/>
      <c r="G38" s="9">
        <v>43</v>
      </c>
      <c r="H38" s="2"/>
      <c r="I38" s="9">
        <v>36</v>
      </c>
      <c r="J38" s="2"/>
      <c r="K38" s="9">
        <f>C38+E38+G38+I38</f>
        <v>173</v>
      </c>
    </row>
    <row r="39" spans="1:13" ht="13.8" thickBot="1" x14ac:dyDescent="0.3">
      <c r="A39" s="6" t="s">
        <v>36</v>
      </c>
      <c r="B39" s="2"/>
      <c r="C39" s="13">
        <v>88</v>
      </c>
      <c r="D39" s="2"/>
      <c r="E39" s="13">
        <v>69</v>
      </c>
      <c r="F39" s="2"/>
      <c r="G39" s="13">
        <v>81</v>
      </c>
      <c r="H39" s="2"/>
      <c r="I39" s="13">
        <v>73</v>
      </c>
      <c r="J39" s="2"/>
      <c r="K39" s="13">
        <f t="shared" ref="K39" si="5">+C39+E39+G39+I39</f>
        <v>311</v>
      </c>
    </row>
    <row r="40" spans="1:13" x14ac:dyDescent="0.25">
      <c r="A40" s="10" t="s">
        <v>10</v>
      </c>
      <c r="B40" s="2"/>
      <c r="C40" s="15">
        <f>SUM(C38:C39)</f>
        <v>139</v>
      </c>
      <c r="D40" s="2"/>
      <c r="E40" s="15">
        <f>SUM(E38:E39)</f>
        <v>112</v>
      </c>
      <c r="F40" s="16"/>
      <c r="G40" s="15">
        <f>SUM(G38:G39)</f>
        <v>124</v>
      </c>
      <c r="H40" s="16"/>
      <c r="I40" s="15">
        <f>SUM(I38:I39)</f>
        <v>109</v>
      </c>
      <c r="J40" s="16"/>
      <c r="K40" s="15">
        <f>SUM(K38:K39)</f>
        <v>484</v>
      </c>
    </row>
    <row r="41" spans="1:13" x14ac:dyDescent="0.25">
      <c r="A41" s="2" t="s">
        <v>37</v>
      </c>
      <c r="B41" s="2"/>
      <c r="C41" s="8"/>
      <c r="D41" s="2"/>
      <c r="E41" s="8"/>
      <c r="F41" s="2"/>
      <c r="G41" s="8"/>
      <c r="H41" s="2"/>
      <c r="I41" s="8"/>
      <c r="J41" s="2"/>
      <c r="K41" s="8"/>
    </row>
    <row r="42" spans="1:13" x14ac:dyDescent="0.25">
      <c r="A42" s="6" t="s">
        <v>38</v>
      </c>
      <c r="B42" s="2"/>
      <c r="C42" s="8">
        <v>29</v>
      </c>
      <c r="D42" s="2"/>
      <c r="E42" s="8">
        <v>36</v>
      </c>
      <c r="F42" s="2"/>
      <c r="G42" s="8">
        <v>32</v>
      </c>
      <c r="H42" s="2"/>
      <c r="I42" s="8">
        <v>20</v>
      </c>
      <c r="J42" s="2"/>
      <c r="K42" s="8">
        <f>C42+E42+G42+I42</f>
        <v>117</v>
      </c>
    </row>
    <row r="43" spans="1:13" x14ac:dyDescent="0.25">
      <c r="A43" s="6" t="s">
        <v>39</v>
      </c>
      <c r="B43" s="2"/>
      <c r="C43" s="8">
        <v>27</v>
      </c>
      <c r="D43" s="2"/>
      <c r="E43" s="8">
        <v>54</v>
      </c>
      <c r="F43" s="2"/>
      <c r="G43" s="8">
        <v>63</v>
      </c>
      <c r="H43" s="2"/>
      <c r="I43" s="8">
        <v>84</v>
      </c>
      <c r="J43" s="2"/>
      <c r="K43" s="8">
        <f t="shared" ref="K43:K44" si="6">C43+E43+G43+I43</f>
        <v>228</v>
      </c>
    </row>
    <row r="44" spans="1:13" ht="13.8" thickBot="1" x14ac:dyDescent="0.3">
      <c r="A44" s="6" t="s">
        <v>40</v>
      </c>
      <c r="B44" s="2"/>
      <c r="C44" s="13">
        <v>14</v>
      </c>
      <c r="D44" s="2"/>
      <c r="E44" s="13">
        <v>24</v>
      </c>
      <c r="F44" s="2"/>
      <c r="G44" s="13">
        <v>23</v>
      </c>
      <c r="H44" s="2"/>
      <c r="I44" s="13">
        <v>23</v>
      </c>
      <c r="J44" s="2"/>
      <c r="K44" s="13">
        <f t="shared" si="6"/>
        <v>84</v>
      </c>
    </row>
    <row r="45" spans="1:13" x14ac:dyDescent="0.25">
      <c r="A45" s="10" t="s">
        <v>41</v>
      </c>
      <c r="B45" s="2"/>
      <c r="C45" s="8">
        <f>SUM(C42:C44)</f>
        <v>70</v>
      </c>
      <c r="D45" s="2"/>
      <c r="E45" s="8">
        <f>SUM(E42:E44)</f>
        <v>114</v>
      </c>
      <c r="F45" s="2"/>
      <c r="G45" s="8">
        <f>SUM(G42:G44)</f>
        <v>118</v>
      </c>
      <c r="H45" s="2"/>
      <c r="I45" s="8">
        <f>SUM(I42:I44)</f>
        <v>127</v>
      </c>
      <c r="J45" s="2"/>
      <c r="K45" s="8">
        <f>SUM(K42:K44)</f>
        <v>429</v>
      </c>
    </row>
    <row r="46" spans="1:13" x14ac:dyDescent="0.25">
      <c r="A46" s="2" t="s">
        <v>12</v>
      </c>
      <c r="B46" s="2"/>
      <c r="C46" s="8">
        <v>6</v>
      </c>
      <c r="D46" s="2"/>
      <c r="E46" s="8">
        <v>7</v>
      </c>
      <c r="F46" s="2"/>
      <c r="G46" s="8">
        <v>7</v>
      </c>
      <c r="H46" s="2"/>
      <c r="I46" s="8">
        <v>7</v>
      </c>
      <c r="J46" s="2"/>
      <c r="K46" s="8">
        <f t="shared" ref="K46:K47" si="7">+C46+E46+G46+I46</f>
        <v>27</v>
      </c>
    </row>
    <row r="47" spans="1:13" x14ac:dyDescent="0.25">
      <c r="A47" s="2" t="s">
        <v>42</v>
      </c>
      <c r="B47" s="2"/>
      <c r="C47" s="15">
        <v>16</v>
      </c>
      <c r="D47" s="16"/>
      <c r="E47" s="15">
        <v>21</v>
      </c>
      <c r="F47" s="16"/>
      <c r="G47" s="15">
        <v>17</v>
      </c>
      <c r="H47" s="16"/>
      <c r="I47" s="15">
        <v>25</v>
      </c>
      <c r="J47" s="16"/>
      <c r="K47" s="8">
        <f t="shared" si="7"/>
        <v>79</v>
      </c>
    </row>
    <row r="48" spans="1:13" ht="13.8" thickBot="1" x14ac:dyDescent="0.3">
      <c r="A48" s="2" t="s">
        <v>20</v>
      </c>
      <c r="B48" s="2"/>
      <c r="C48" s="13">
        <v>6</v>
      </c>
      <c r="D48" s="16"/>
      <c r="E48" s="13">
        <v>6</v>
      </c>
      <c r="F48" s="16"/>
      <c r="G48" s="13">
        <v>0</v>
      </c>
      <c r="H48" s="16"/>
      <c r="I48" s="13">
        <v>4</v>
      </c>
      <c r="J48" s="16"/>
      <c r="K48" s="13">
        <f>+C48+E48+G48+I48</f>
        <v>16</v>
      </c>
      <c r="L48" s="18"/>
      <c r="M48" s="18"/>
    </row>
    <row r="49" spans="1:12" ht="13.8" thickBot="1" x14ac:dyDescent="0.3">
      <c r="A49" s="14" t="s">
        <v>21</v>
      </c>
      <c r="B49" s="2"/>
      <c r="C49" s="13">
        <f>C40+C45+C46+C47+C48</f>
        <v>237</v>
      </c>
      <c r="D49" s="2"/>
      <c r="E49" s="13">
        <f>E40+E45+E46+E47+E48</f>
        <v>260</v>
      </c>
      <c r="F49" s="2"/>
      <c r="G49" s="13">
        <f>G40+G45+G46+G47+G48</f>
        <v>266</v>
      </c>
      <c r="H49" s="2"/>
      <c r="I49" s="13">
        <f>I40+I45+I46+I47+I48</f>
        <v>272</v>
      </c>
      <c r="J49" s="2"/>
      <c r="K49" s="13">
        <f>K40+K45+K46+K47+K48</f>
        <v>1035</v>
      </c>
    </row>
    <row r="50" spans="1:12" ht="13.8" thickBot="1" x14ac:dyDescent="0.3">
      <c r="A50" s="2" t="s">
        <v>22</v>
      </c>
      <c r="B50" s="2"/>
      <c r="C50" s="13">
        <v>-4</v>
      </c>
      <c r="D50" s="2"/>
      <c r="E50" s="13">
        <v>-4</v>
      </c>
      <c r="F50" s="2"/>
      <c r="G50" s="13">
        <v>-7</v>
      </c>
      <c r="H50" s="2"/>
      <c r="I50" s="13">
        <v>-6</v>
      </c>
      <c r="J50" s="2"/>
      <c r="K50" s="13">
        <f>+C50+E50+G50+I50</f>
        <v>-21</v>
      </c>
    </row>
    <row r="51" spans="1:12" ht="13.8" thickBot="1" x14ac:dyDescent="0.3">
      <c r="A51" s="14" t="s">
        <v>23</v>
      </c>
      <c r="B51" s="2"/>
      <c r="C51" s="13">
        <f>C49+C50</f>
        <v>233</v>
      </c>
      <c r="D51" s="2"/>
      <c r="E51" s="13">
        <f>E49+E50</f>
        <v>256</v>
      </c>
      <c r="F51" s="2"/>
      <c r="G51" s="13">
        <f>G49+G50</f>
        <v>259</v>
      </c>
      <c r="H51" s="2"/>
      <c r="I51" s="13">
        <f>I49+I50</f>
        <v>266</v>
      </c>
      <c r="J51" s="2"/>
      <c r="K51" s="13">
        <f>K49+K50</f>
        <v>1014</v>
      </c>
    </row>
    <row r="52" spans="1:12" x14ac:dyDescent="0.25">
      <c r="A52" s="5" t="s">
        <v>24</v>
      </c>
      <c r="B52" s="2"/>
      <c r="C52" s="8"/>
      <c r="D52" s="2"/>
      <c r="E52" s="8"/>
      <c r="F52" s="2"/>
      <c r="G52" s="8"/>
      <c r="H52" s="2"/>
      <c r="I52" s="8"/>
      <c r="J52" s="2"/>
      <c r="K52" s="8"/>
    </row>
    <row r="53" spans="1:12" x14ac:dyDescent="0.25">
      <c r="A53" s="2" t="s">
        <v>43</v>
      </c>
      <c r="B53" s="2"/>
      <c r="C53" s="8">
        <v>154</v>
      </c>
      <c r="D53" s="2"/>
      <c r="E53" s="8">
        <v>159</v>
      </c>
      <c r="F53" s="2"/>
      <c r="G53" s="8">
        <v>167</v>
      </c>
      <c r="H53" s="2"/>
      <c r="I53" s="8">
        <v>166</v>
      </c>
      <c r="J53" s="2"/>
      <c r="K53" s="8">
        <f t="shared" ref="K53:K58" si="8">+C53+E53+G53+I53</f>
        <v>646</v>
      </c>
    </row>
    <row r="54" spans="1:12" x14ac:dyDescent="0.25">
      <c r="A54" s="2" t="s">
        <v>27</v>
      </c>
      <c r="B54" s="2"/>
      <c r="C54" s="8">
        <v>18</v>
      </c>
      <c r="D54" s="2"/>
      <c r="E54" s="8">
        <v>18</v>
      </c>
      <c r="F54" s="2"/>
      <c r="G54" s="8">
        <v>16</v>
      </c>
      <c r="H54" s="2"/>
      <c r="I54" s="8">
        <v>18</v>
      </c>
      <c r="J54" s="2"/>
      <c r="K54" s="8">
        <f t="shared" si="8"/>
        <v>70</v>
      </c>
    </row>
    <row r="55" spans="1:12" x14ac:dyDescent="0.25">
      <c r="A55" s="2" t="s">
        <v>28</v>
      </c>
      <c r="B55" s="2"/>
      <c r="C55" s="8">
        <v>8</v>
      </c>
      <c r="D55" s="2"/>
      <c r="E55" s="8">
        <v>9</v>
      </c>
      <c r="F55" s="2"/>
      <c r="G55" s="8">
        <v>8</v>
      </c>
      <c r="H55" s="2"/>
      <c r="I55" s="8">
        <v>9</v>
      </c>
      <c r="J55" s="2"/>
      <c r="K55" s="8">
        <f t="shared" si="8"/>
        <v>34</v>
      </c>
    </row>
    <row r="56" spans="1:12" x14ac:dyDescent="0.25">
      <c r="A56" s="2" t="s">
        <v>29</v>
      </c>
      <c r="B56" s="2"/>
      <c r="C56" s="8">
        <v>10</v>
      </c>
      <c r="D56" s="2"/>
      <c r="E56" s="8">
        <v>9</v>
      </c>
      <c r="F56" s="2"/>
      <c r="G56" s="8">
        <v>10</v>
      </c>
      <c r="H56" s="2"/>
      <c r="I56" s="8">
        <v>9</v>
      </c>
      <c r="J56" s="2"/>
      <c r="K56" s="8">
        <f t="shared" si="8"/>
        <v>38</v>
      </c>
    </row>
    <row r="57" spans="1:12" x14ac:dyDescent="0.25">
      <c r="A57" s="2" t="s">
        <v>30</v>
      </c>
      <c r="B57" s="2"/>
      <c r="C57" s="8">
        <v>3</v>
      </c>
      <c r="D57" s="2"/>
      <c r="E57" s="8">
        <v>4</v>
      </c>
      <c r="F57" s="2"/>
      <c r="G57" s="8">
        <v>3</v>
      </c>
      <c r="H57" s="2"/>
      <c r="I57" s="8">
        <v>4</v>
      </c>
      <c r="J57" s="2"/>
      <c r="K57" s="8">
        <f t="shared" si="8"/>
        <v>14</v>
      </c>
    </row>
    <row r="58" spans="1:12" ht="13.8" thickBot="1" x14ac:dyDescent="0.3">
      <c r="A58" s="2" t="s">
        <v>20</v>
      </c>
      <c r="B58" s="2"/>
      <c r="C58" s="13">
        <v>21</v>
      </c>
      <c r="D58" s="2"/>
      <c r="E58" s="13">
        <v>21</v>
      </c>
      <c r="F58" s="2"/>
      <c r="G58" s="13">
        <v>23</v>
      </c>
      <c r="H58" s="2"/>
      <c r="I58" s="13">
        <v>20</v>
      </c>
      <c r="J58" s="2"/>
      <c r="K58" s="13">
        <f t="shared" si="8"/>
        <v>85</v>
      </c>
    </row>
    <row r="59" spans="1:12" ht="14.25" customHeight="1" thickBot="1" x14ac:dyDescent="0.3">
      <c r="A59" s="14" t="s">
        <v>31</v>
      </c>
      <c r="B59" s="2"/>
      <c r="C59" s="13">
        <f>SUM(C53:C58)</f>
        <v>214</v>
      </c>
      <c r="D59" s="2"/>
      <c r="E59" s="13">
        <f>SUM(E53:E58)</f>
        <v>220</v>
      </c>
      <c r="F59" s="2"/>
      <c r="G59" s="13">
        <f>SUM(G53:G58)</f>
        <v>227</v>
      </c>
      <c r="H59" s="2"/>
      <c r="I59" s="13">
        <f>SUM(I53:I58)</f>
        <v>226</v>
      </c>
      <c r="J59" s="2"/>
      <c r="K59" s="13">
        <f>SUM(K53:K58)</f>
        <v>887</v>
      </c>
    </row>
    <row r="60" spans="1:12" x14ac:dyDescent="0.25">
      <c r="A60" s="21" t="s">
        <v>61</v>
      </c>
      <c r="B60" s="2"/>
      <c r="C60" s="17">
        <f>C51-C59</f>
        <v>19</v>
      </c>
      <c r="D60" s="2"/>
      <c r="E60" s="17">
        <f>E51-E59</f>
        <v>36</v>
      </c>
      <c r="F60" s="2"/>
      <c r="G60" s="17">
        <f>G51-G59</f>
        <v>32</v>
      </c>
      <c r="H60" s="2"/>
      <c r="I60" s="17">
        <f>I51-I59</f>
        <v>40</v>
      </c>
      <c r="J60" s="2"/>
      <c r="K60" s="17">
        <f>K51-K59</f>
        <v>127</v>
      </c>
    </row>
    <row r="61" spans="1:12" ht="13.8" thickBot="1" x14ac:dyDescent="0.3">
      <c r="A61" s="22" t="s">
        <v>59</v>
      </c>
      <c r="B61" s="2"/>
      <c r="C61" s="13">
        <v>-2</v>
      </c>
      <c r="D61" s="16"/>
      <c r="E61" s="13">
        <v>-6</v>
      </c>
      <c r="F61" s="16"/>
      <c r="G61" s="13">
        <v>-2</v>
      </c>
      <c r="H61" s="16"/>
      <c r="I61" s="13">
        <v>-4</v>
      </c>
      <c r="J61" s="16"/>
      <c r="K61" s="13">
        <f>C61+E61+G61+I61</f>
        <v>-14</v>
      </c>
      <c r="L61" s="18"/>
    </row>
    <row r="62" spans="1:12" ht="13.8" thickBot="1" x14ac:dyDescent="0.3">
      <c r="A62" s="14" t="s">
        <v>60</v>
      </c>
      <c r="B62" s="2"/>
      <c r="C62" s="28">
        <f>C60-C61</f>
        <v>21</v>
      </c>
      <c r="D62" s="16"/>
      <c r="E62" s="28">
        <f>E60-E61</f>
        <v>42</v>
      </c>
      <c r="F62" s="16"/>
      <c r="G62" s="28">
        <f>G60-G61</f>
        <v>34</v>
      </c>
      <c r="H62" s="16"/>
      <c r="I62" s="28">
        <f>I60-I61</f>
        <v>44</v>
      </c>
      <c r="J62" s="16"/>
      <c r="K62" s="28">
        <f>K60-K61</f>
        <v>141</v>
      </c>
      <c r="L62" s="18"/>
    </row>
    <row r="63" spans="1:12" ht="13.8" thickTop="1" x14ac:dyDescent="0.25">
      <c r="A63" s="14" t="s">
        <v>33</v>
      </c>
      <c r="B63" s="2"/>
      <c r="C63" s="19">
        <f>C62/C51</f>
        <v>9.012875536480687E-2</v>
      </c>
      <c r="D63" s="20"/>
      <c r="E63" s="19">
        <f>E62/E51</f>
        <v>0.1640625</v>
      </c>
      <c r="F63" s="20"/>
      <c r="G63" s="19">
        <f>G62/G51</f>
        <v>0.13127413127413126</v>
      </c>
      <c r="H63" s="20"/>
      <c r="I63" s="19">
        <f>I62/I51</f>
        <v>0.16541353383458646</v>
      </c>
      <c r="J63" s="20"/>
      <c r="K63" s="19">
        <f>K62/K51</f>
        <v>0.13905325443786981</v>
      </c>
    </row>
  </sheetData>
  <mergeCells count="3">
    <mergeCell ref="A1:K1"/>
    <mergeCell ref="C2:I2"/>
    <mergeCell ref="C34:I34"/>
  </mergeCells>
  <pageMargins left="0.7" right="0.7" top="0.75" bottom="0.75" header="0.3" footer="0.3"/>
  <pageSetup scale="89" fitToHeight="0" orientation="landscape" r:id="rId1"/>
  <headerFooter>
    <oddHeader>&amp;L&amp;"-,Bold"Raymond James Financial, Inc.&amp;R&amp;"-,Bold"Segment Operating Results by Quarter (Unaudited)</oddHeader>
    <oddFooter>&amp;LSegment operating results do not include intersegment eliminations.&amp;RPage &amp;P of &amp;N</oddFooter>
  </headerFooter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6" zoomScaleNormal="100" workbookViewId="0">
      <selection activeCell="A18" sqref="A18"/>
    </sheetView>
  </sheetViews>
  <sheetFormatPr defaultColWidth="45.44140625" defaultRowHeight="13.15" x14ac:dyDescent="0.25"/>
  <cols>
    <col min="1" max="1" width="50.109375" style="1" customWidth="1"/>
    <col min="2" max="2" width="2.88671875" style="1" customWidth="1"/>
    <col min="3" max="3" width="16.6640625" style="1" bestFit="1" customWidth="1"/>
    <col min="4" max="4" width="1.88671875" style="1" customWidth="1"/>
    <col min="5" max="5" width="13.5546875" style="1" bestFit="1" customWidth="1"/>
    <col min="6" max="6" width="2.44140625" style="1" customWidth="1"/>
    <col min="7" max="7" width="13.5546875" style="1" bestFit="1" customWidth="1"/>
    <col min="8" max="8" width="2" style="1" customWidth="1"/>
    <col min="9" max="9" width="16.33203125" style="1" bestFit="1" customWidth="1"/>
    <col min="10" max="10" width="2.109375" style="1" customWidth="1"/>
    <col min="11" max="11" width="16.6640625" style="1" bestFit="1" customWidth="1"/>
    <col min="12" max="16384" width="45.44140625" style="1"/>
  </cols>
  <sheetData>
    <row r="1" spans="1:13" ht="14.4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3.8" thickBot="1" x14ac:dyDescent="0.3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11" t="s">
        <v>2</v>
      </c>
    </row>
    <row r="3" spans="1:13" ht="13.8" thickBot="1" x14ac:dyDescent="0.3">
      <c r="A3" s="12" t="s">
        <v>3</v>
      </c>
      <c r="B3" s="2"/>
      <c r="C3" s="4">
        <v>43100</v>
      </c>
      <c r="D3" s="3"/>
      <c r="E3" s="4">
        <v>43190</v>
      </c>
      <c r="F3" s="3"/>
      <c r="G3" s="4">
        <v>43281</v>
      </c>
      <c r="H3" s="3"/>
      <c r="I3" s="4">
        <v>43373</v>
      </c>
      <c r="J3" s="3"/>
      <c r="K3" s="4">
        <v>43373</v>
      </c>
    </row>
    <row r="4" spans="1:13" x14ac:dyDescent="0.25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2" t="s">
        <v>45</v>
      </c>
      <c r="B5" s="2"/>
      <c r="C5" s="8"/>
      <c r="D5" s="2"/>
      <c r="E5" s="8"/>
      <c r="F5" s="2"/>
      <c r="G5" s="8"/>
      <c r="H5" s="2"/>
      <c r="I5" s="8"/>
      <c r="J5" s="2"/>
      <c r="K5" s="8"/>
    </row>
    <row r="6" spans="1:13" x14ac:dyDescent="0.25">
      <c r="A6" s="6" t="s">
        <v>46</v>
      </c>
      <c r="B6" s="2"/>
      <c r="C6" s="9">
        <v>104</v>
      </c>
      <c r="D6" s="2"/>
      <c r="E6" s="9">
        <v>114</v>
      </c>
      <c r="F6" s="2"/>
      <c r="G6" s="9">
        <v>118</v>
      </c>
      <c r="H6" s="2"/>
      <c r="I6" s="9">
        <v>118</v>
      </c>
      <c r="J6" s="2"/>
      <c r="K6" s="9">
        <f t="shared" ref="K6:K7" si="0">+C6+E6+G6+I6</f>
        <v>454</v>
      </c>
    </row>
    <row r="7" spans="1:13" ht="13.8" thickBot="1" x14ac:dyDescent="0.3">
      <c r="A7" s="6" t="s">
        <v>47</v>
      </c>
      <c r="B7" s="2"/>
      <c r="C7" s="13">
        <v>37</v>
      </c>
      <c r="D7" s="2"/>
      <c r="E7" s="13">
        <v>38</v>
      </c>
      <c r="F7" s="2"/>
      <c r="G7" s="13">
        <v>39</v>
      </c>
      <c r="H7" s="2"/>
      <c r="I7" s="13">
        <v>42</v>
      </c>
      <c r="J7" s="2"/>
      <c r="K7" s="13">
        <f t="shared" si="0"/>
        <v>156</v>
      </c>
    </row>
    <row r="8" spans="1:13" x14ac:dyDescent="0.25">
      <c r="A8" s="10" t="s">
        <v>48</v>
      </c>
      <c r="B8" s="2"/>
      <c r="C8" s="15">
        <f>SUM(C6:C7)</f>
        <v>141</v>
      </c>
      <c r="D8" s="2"/>
      <c r="E8" s="15">
        <f>SUM(E6:E7)</f>
        <v>152</v>
      </c>
      <c r="F8" s="16"/>
      <c r="G8" s="15">
        <f>SUM(G6:G7)</f>
        <v>157</v>
      </c>
      <c r="H8" s="16"/>
      <c r="I8" s="15">
        <f>SUM(I6:I7)</f>
        <v>160</v>
      </c>
      <c r="J8" s="16"/>
      <c r="K8" s="15">
        <f>SUM(K6:K7)</f>
        <v>610</v>
      </c>
    </row>
    <row r="9" spans="1:13" x14ac:dyDescent="0.25">
      <c r="A9" s="2" t="s">
        <v>62</v>
      </c>
      <c r="B9" s="2"/>
      <c r="C9" s="8">
        <v>7</v>
      </c>
      <c r="D9" s="2"/>
      <c r="E9" s="8">
        <v>6</v>
      </c>
      <c r="F9" s="2"/>
      <c r="G9" s="8">
        <v>9</v>
      </c>
      <c r="H9" s="2"/>
      <c r="I9" s="8">
        <v>6</v>
      </c>
      <c r="J9" s="2"/>
      <c r="K9" s="8">
        <f t="shared" ref="K9" si="1">+C9+E9+G9+I9</f>
        <v>28</v>
      </c>
    </row>
    <row r="10" spans="1:13" ht="13.8" thickBot="1" x14ac:dyDescent="0.3">
      <c r="A10" s="2" t="s">
        <v>20</v>
      </c>
      <c r="B10" s="2"/>
      <c r="C10" s="13">
        <v>3</v>
      </c>
      <c r="D10" s="16"/>
      <c r="E10" s="13">
        <v>5</v>
      </c>
      <c r="F10" s="16"/>
      <c r="G10" s="13">
        <v>2</v>
      </c>
      <c r="H10" s="16"/>
      <c r="I10" s="13">
        <v>6</v>
      </c>
      <c r="J10" s="16"/>
      <c r="K10" s="13">
        <f>+C10+E10+G10+I10</f>
        <v>16</v>
      </c>
      <c r="L10" s="18"/>
      <c r="M10" s="18"/>
    </row>
    <row r="11" spans="1:13" ht="13.8" thickBot="1" x14ac:dyDescent="0.3">
      <c r="A11" s="14" t="s">
        <v>23</v>
      </c>
      <c r="B11" s="2"/>
      <c r="C11" s="13">
        <f>SUM(C8:C10)</f>
        <v>151</v>
      </c>
      <c r="D11" s="2"/>
      <c r="E11" s="13">
        <f>SUM(E8:E10)</f>
        <v>163</v>
      </c>
      <c r="F11" s="2"/>
      <c r="G11" s="13">
        <f>SUM(G8:G10)</f>
        <v>168</v>
      </c>
      <c r="H11" s="2"/>
      <c r="I11" s="13">
        <f>SUM(I8:I10)</f>
        <v>172</v>
      </c>
      <c r="J11" s="2"/>
      <c r="K11" s="13">
        <f>SUM(K8:K10)</f>
        <v>654</v>
      </c>
    </row>
    <row r="12" spans="1:13" x14ac:dyDescent="0.25">
      <c r="A12" s="5" t="s">
        <v>24</v>
      </c>
      <c r="B12" s="2"/>
      <c r="C12" s="8"/>
      <c r="D12" s="2"/>
      <c r="E12" s="8"/>
      <c r="F12" s="2"/>
      <c r="G12" s="8"/>
      <c r="H12" s="2"/>
      <c r="I12" s="8"/>
      <c r="J12" s="2"/>
      <c r="K12" s="8"/>
    </row>
    <row r="13" spans="1:13" x14ac:dyDescent="0.25">
      <c r="A13" s="2" t="s">
        <v>49</v>
      </c>
      <c r="B13" s="2"/>
      <c r="C13" s="8">
        <v>37</v>
      </c>
      <c r="D13" s="2"/>
      <c r="E13" s="8">
        <v>45</v>
      </c>
      <c r="F13" s="2"/>
      <c r="G13" s="8">
        <v>45</v>
      </c>
      <c r="H13" s="2"/>
      <c r="I13" s="8">
        <v>43</v>
      </c>
      <c r="J13" s="2"/>
      <c r="K13" s="8">
        <f t="shared" ref="K13:K16" si="2">+C13+E13+G13+I13</f>
        <v>170</v>
      </c>
    </row>
    <row r="14" spans="1:13" x14ac:dyDescent="0.25">
      <c r="A14" s="2" t="s">
        <v>27</v>
      </c>
      <c r="B14" s="2"/>
      <c r="C14" s="8">
        <v>8</v>
      </c>
      <c r="D14" s="2"/>
      <c r="E14" s="8">
        <v>11</v>
      </c>
      <c r="F14" s="2"/>
      <c r="G14" s="8">
        <v>10</v>
      </c>
      <c r="H14" s="2"/>
      <c r="I14" s="8">
        <v>9</v>
      </c>
      <c r="J14" s="2"/>
      <c r="K14" s="8">
        <f t="shared" si="2"/>
        <v>38</v>
      </c>
    </row>
    <row r="15" spans="1:13" x14ac:dyDescent="0.25">
      <c r="A15" s="2" t="s">
        <v>50</v>
      </c>
      <c r="B15" s="2"/>
      <c r="C15" s="8">
        <v>22</v>
      </c>
      <c r="D15" s="2"/>
      <c r="E15" s="8">
        <v>22</v>
      </c>
      <c r="F15" s="2"/>
      <c r="G15" s="8">
        <v>22</v>
      </c>
      <c r="H15" s="2"/>
      <c r="I15" s="8">
        <v>24</v>
      </c>
      <c r="J15" s="2"/>
      <c r="K15" s="8">
        <f t="shared" si="2"/>
        <v>90</v>
      </c>
    </row>
    <row r="16" spans="1:13" ht="13.8" thickBot="1" x14ac:dyDescent="0.3">
      <c r="A16" s="2" t="s">
        <v>20</v>
      </c>
      <c r="B16" s="2"/>
      <c r="C16" s="13">
        <v>24</v>
      </c>
      <c r="D16" s="2"/>
      <c r="E16" s="13">
        <v>27</v>
      </c>
      <c r="F16" s="2"/>
      <c r="G16" s="13">
        <v>31</v>
      </c>
      <c r="H16" s="2"/>
      <c r="I16" s="13">
        <v>30</v>
      </c>
      <c r="J16" s="2"/>
      <c r="K16" s="13">
        <f t="shared" si="2"/>
        <v>112</v>
      </c>
    </row>
    <row r="17" spans="1:13" ht="13.8" thickBot="1" x14ac:dyDescent="0.3">
      <c r="A17" s="14" t="s">
        <v>31</v>
      </c>
      <c r="B17" s="2"/>
      <c r="C17" s="13">
        <f>SUM(C13:C16)</f>
        <v>91</v>
      </c>
      <c r="D17" s="2"/>
      <c r="E17" s="13">
        <f>SUM(E13:E16)</f>
        <v>105</v>
      </c>
      <c r="F17" s="2"/>
      <c r="G17" s="13">
        <f>SUM(G13:G16)</f>
        <v>108</v>
      </c>
      <c r="H17" s="2"/>
      <c r="I17" s="13">
        <f>SUM(I13:I16)</f>
        <v>106</v>
      </c>
      <c r="J17" s="2"/>
      <c r="K17" s="13">
        <f>SUM(K13:K16)</f>
        <v>410</v>
      </c>
    </row>
    <row r="18" spans="1:13" x14ac:dyDescent="0.25">
      <c r="A18" s="21" t="s">
        <v>61</v>
      </c>
      <c r="B18" s="2"/>
      <c r="C18" s="17">
        <f>C11-C17</f>
        <v>60</v>
      </c>
      <c r="D18" s="2"/>
      <c r="E18" s="17">
        <f>E11-E17</f>
        <v>58</v>
      </c>
      <c r="F18" s="2"/>
      <c r="G18" s="17">
        <f>G11-G17</f>
        <v>60</v>
      </c>
      <c r="H18" s="2"/>
      <c r="I18" s="17">
        <f>I11-I17</f>
        <v>66</v>
      </c>
      <c r="J18" s="2"/>
      <c r="K18" s="17">
        <f>K11-K17</f>
        <v>244</v>
      </c>
    </row>
    <row r="19" spans="1:13" ht="13.8" thickBot="1" x14ac:dyDescent="0.3">
      <c r="A19" s="22" t="s">
        <v>59</v>
      </c>
      <c r="B19" s="2"/>
      <c r="C19" s="13">
        <v>3</v>
      </c>
      <c r="D19" s="16"/>
      <c r="E19" s="13">
        <v>2</v>
      </c>
      <c r="F19" s="16"/>
      <c r="G19" s="13">
        <v>2</v>
      </c>
      <c r="H19" s="16"/>
      <c r="I19" s="13">
        <v>2</v>
      </c>
      <c r="J19" s="16"/>
      <c r="K19" s="13">
        <f>C19+E19+G19+I19</f>
        <v>9</v>
      </c>
    </row>
    <row r="20" spans="1:13" ht="13.8" thickBot="1" x14ac:dyDescent="0.3">
      <c r="A20" s="14" t="s">
        <v>60</v>
      </c>
      <c r="B20" s="2"/>
      <c r="C20" s="28">
        <f>C18-C19</f>
        <v>57</v>
      </c>
      <c r="D20" s="16"/>
      <c r="E20" s="28">
        <f>E18-E19</f>
        <v>56</v>
      </c>
      <c r="F20" s="16"/>
      <c r="G20" s="28">
        <f>G18-G19</f>
        <v>58</v>
      </c>
      <c r="H20" s="16"/>
      <c r="I20" s="28">
        <f>I18-I19</f>
        <v>64</v>
      </c>
      <c r="J20" s="16"/>
      <c r="K20" s="28">
        <f>K18-K19</f>
        <v>235</v>
      </c>
    </row>
    <row r="21" spans="1:13" ht="13.8" thickTop="1" x14ac:dyDescent="0.25">
      <c r="A21" s="14" t="s">
        <v>33</v>
      </c>
      <c r="B21" s="2"/>
      <c r="C21" s="19">
        <f>C20/C11</f>
        <v>0.37748344370860926</v>
      </c>
      <c r="D21" s="20"/>
      <c r="E21" s="19">
        <f>E20/E11</f>
        <v>0.34355828220858897</v>
      </c>
      <c r="F21" s="20"/>
      <c r="G21" s="19">
        <f>G20/G11</f>
        <v>0.34523809523809523</v>
      </c>
      <c r="H21" s="20"/>
      <c r="I21" s="19">
        <f>I20/I11</f>
        <v>0.37209302325581395</v>
      </c>
      <c r="J21" s="20"/>
      <c r="K21" s="19">
        <f>K20/K11</f>
        <v>0.35932721712538224</v>
      </c>
    </row>
    <row r="24" spans="1:13" ht="13.8" thickBot="1" x14ac:dyDescent="0.3">
      <c r="A24" s="2"/>
      <c r="B24" s="2"/>
      <c r="C24" s="30" t="s">
        <v>1</v>
      </c>
      <c r="D24" s="30"/>
      <c r="E24" s="30"/>
      <c r="F24" s="30"/>
      <c r="G24" s="30"/>
      <c r="H24" s="30"/>
      <c r="I24" s="30"/>
      <c r="J24" s="2"/>
      <c r="K24" s="11" t="s">
        <v>2</v>
      </c>
    </row>
    <row r="25" spans="1:13" ht="13.8" thickBot="1" x14ac:dyDescent="0.3">
      <c r="A25" s="12" t="s">
        <v>3</v>
      </c>
      <c r="B25" s="2"/>
      <c r="C25" s="4">
        <v>42735</v>
      </c>
      <c r="D25" s="3"/>
      <c r="E25" s="4">
        <v>42825</v>
      </c>
      <c r="F25" s="3"/>
      <c r="G25" s="4">
        <v>42916</v>
      </c>
      <c r="H25" s="3"/>
      <c r="I25" s="4">
        <v>43008</v>
      </c>
      <c r="J25" s="3"/>
      <c r="K25" s="4">
        <v>43008</v>
      </c>
    </row>
    <row r="26" spans="1:13" x14ac:dyDescent="0.25">
      <c r="A26" s="5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5">
      <c r="A27" s="2" t="s">
        <v>45</v>
      </c>
      <c r="B27" s="2"/>
      <c r="C27" s="8"/>
      <c r="D27" s="2"/>
      <c r="E27" s="8"/>
      <c r="F27" s="2"/>
      <c r="G27" s="8"/>
      <c r="H27" s="2"/>
      <c r="I27" s="8"/>
      <c r="J27" s="2"/>
      <c r="K27" s="8"/>
    </row>
    <row r="28" spans="1:13" x14ac:dyDescent="0.25">
      <c r="A28" s="6" t="s">
        <v>46</v>
      </c>
      <c r="B28" s="2"/>
      <c r="C28" s="9">
        <v>76</v>
      </c>
      <c r="D28" s="2"/>
      <c r="E28" s="9">
        <v>78</v>
      </c>
      <c r="F28" s="2"/>
      <c r="G28" s="9">
        <v>84</v>
      </c>
      <c r="H28" s="2"/>
      <c r="I28" s="9">
        <v>88</v>
      </c>
      <c r="J28" s="2"/>
      <c r="K28" s="9">
        <f t="shared" ref="K28:K29" si="3">+C28+E28+G28+I28</f>
        <v>326</v>
      </c>
    </row>
    <row r="29" spans="1:13" ht="13.8" thickBot="1" x14ac:dyDescent="0.3">
      <c r="A29" s="6" t="s">
        <v>47</v>
      </c>
      <c r="B29" s="2"/>
      <c r="C29" s="13">
        <v>30</v>
      </c>
      <c r="D29" s="2"/>
      <c r="E29" s="13">
        <v>29</v>
      </c>
      <c r="F29" s="2"/>
      <c r="G29" s="13">
        <v>33</v>
      </c>
      <c r="H29" s="2"/>
      <c r="I29" s="13">
        <v>35</v>
      </c>
      <c r="J29" s="2"/>
      <c r="K29" s="13">
        <f t="shared" si="3"/>
        <v>127</v>
      </c>
    </row>
    <row r="30" spans="1:13" x14ac:dyDescent="0.25">
      <c r="A30" s="10" t="s">
        <v>48</v>
      </c>
      <c r="B30" s="2"/>
      <c r="C30" s="15">
        <f>SUM(C28:C29)</f>
        <v>106</v>
      </c>
      <c r="D30" s="2"/>
      <c r="E30" s="15">
        <f>SUM(E28:E29)</f>
        <v>107</v>
      </c>
      <c r="F30" s="16"/>
      <c r="G30" s="15">
        <f>SUM(G28:G29)</f>
        <v>117</v>
      </c>
      <c r="H30" s="16"/>
      <c r="I30" s="15">
        <f>SUM(I28:I29)</f>
        <v>123</v>
      </c>
      <c r="J30" s="16"/>
      <c r="K30" s="15">
        <f>SUM(K28:K29)</f>
        <v>453</v>
      </c>
    </row>
    <row r="31" spans="1:13" x14ac:dyDescent="0.25">
      <c r="A31" s="2" t="s">
        <v>62</v>
      </c>
      <c r="B31" s="2"/>
      <c r="C31" s="8">
        <v>5</v>
      </c>
      <c r="D31" s="2"/>
      <c r="E31" s="8">
        <v>5</v>
      </c>
      <c r="F31" s="2"/>
      <c r="G31" s="8">
        <v>5</v>
      </c>
      <c r="H31" s="2"/>
      <c r="I31" s="8">
        <v>5</v>
      </c>
      <c r="J31" s="2"/>
      <c r="K31" s="8">
        <f t="shared" ref="K31" si="4">+C31+E31+G31+I31</f>
        <v>20</v>
      </c>
    </row>
    <row r="32" spans="1:13" ht="13.8" thickBot="1" x14ac:dyDescent="0.3">
      <c r="A32" s="2" t="s">
        <v>20</v>
      </c>
      <c r="B32" s="2"/>
      <c r="C32" s="13">
        <v>3</v>
      </c>
      <c r="D32" s="16"/>
      <c r="E32" s="13">
        <v>5</v>
      </c>
      <c r="F32" s="16"/>
      <c r="G32" s="13">
        <v>3</v>
      </c>
      <c r="H32" s="16"/>
      <c r="I32" s="13">
        <v>4</v>
      </c>
      <c r="J32" s="16"/>
      <c r="K32" s="13">
        <f>+C32+E32+G32+I32</f>
        <v>15</v>
      </c>
      <c r="L32" s="18"/>
      <c r="M32" s="18"/>
    </row>
    <row r="33" spans="1:11" ht="13.8" thickBot="1" x14ac:dyDescent="0.3">
      <c r="A33" s="14" t="s">
        <v>23</v>
      </c>
      <c r="B33" s="2"/>
      <c r="C33" s="13">
        <f>SUM(C30:C32)</f>
        <v>114</v>
      </c>
      <c r="D33" s="2"/>
      <c r="E33" s="13">
        <f>SUM(E30:E32)</f>
        <v>117</v>
      </c>
      <c r="F33" s="2"/>
      <c r="G33" s="13">
        <f>SUM(G30:G32)</f>
        <v>125</v>
      </c>
      <c r="H33" s="2"/>
      <c r="I33" s="13">
        <f>SUM(I30:I32)</f>
        <v>132</v>
      </c>
      <c r="J33" s="2"/>
      <c r="K33" s="13">
        <f>SUM(K30:K32)</f>
        <v>488</v>
      </c>
    </row>
    <row r="34" spans="1:11" x14ac:dyDescent="0.25">
      <c r="A34" s="5" t="s">
        <v>24</v>
      </c>
      <c r="B34" s="2"/>
      <c r="C34" s="8"/>
      <c r="D34" s="2"/>
      <c r="E34" s="8"/>
      <c r="F34" s="2"/>
      <c r="G34" s="8"/>
      <c r="H34" s="2"/>
      <c r="I34" s="8"/>
      <c r="J34" s="2"/>
      <c r="K34" s="8"/>
    </row>
    <row r="35" spans="1:11" x14ac:dyDescent="0.25">
      <c r="A35" s="2" t="s">
        <v>49</v>
      </c>
      <c r="B35" s="2"/>
      <c r="C35" s="8">
        <v>28</v>
      </c>
      <c r="D35" s="2"/>
      <c r="E35" s="8">
        <v>31</v>
      </c>
      <c r="F35" s="2"/>
      <c r="G35" s="8">
        <v>33</v>
      </c>
      <c r="H35" s="2"/>
      <c r="I35" s="8">
        <v>31</v>
      </c>
      <c r="J35" s="2"/>
      <c r="K35" s="8">
        <f t="shared" ref="K35:K38" si="5">+C35+E35+G35+I35</f>
        <v>123</v>
      </c>
    </row>
    <row r="36" spans="1:11" x14ac:dyDescent="0.25">
      <c r="A36" s="2" t="s">
        <v>27</v>
      </c>
      <c r="B36" s="2"/>
      <c r="C36" s="8">
        <v>7</v>
      </c>
      <c r="D36" s="2"/>
      <c r="E36" s="8">
        <v>7</v>
      </c>
      <c r="F36" s="2"/>
      <c r="G36" s="8">
        <v>8</v>
      </c>
      <c r="H36" s="2"/>
      <c r="I36" s="8">
        <v>8</v>
      </c>
      <c r="J36" s="2"/>
      <c r="K36" s="8">
        <f t="shared" si="5"/>
        <v>30</v>
      </c>
    </row>
    <row r="37" spans="1:11" x14ac:dyDescent="0.25">
      <c r="A37" s="2" t="s">
        <v>50</v>
      </c>
      <c r="B37" s="2"/>
      <c r="C37" s="8">
        <v>17</v>
      </c>
      <c r="D37" s="2"/>
      <c r="E37" s="8">
        <v>18</v>
      </c>
      <c r="F37" s="2"/>
      <c r="G37" s="8">
        <v>20</v>
      </c>
      <c r="H37" s="2"/>
      <c r="I37" s="8">
        <v>20</v>
      </c>
      <c r="J37" s="2"/>
      <c r="K37" s="8">
        <f t="shared" si="5"/>
        <v>75</v>
      </c>
    </row>
    <row r="38" spans="1:11" ht="13.8" thickBot="1" x14ac:dyDescent="0.3">
      <c r="A38" s="2" t="s">
        <v>20</v>
      </c>
      <c r="B38" s="2"/>
      <c r="C38" s="13">
        <v>19</v>
      </c>
      <c r="D38" s="2"/>
      <c r="E38" s="13">
        <v>22</v>
      </c>
      <c r="F38" s="2"/>
      <c r="G38" s="13">
        <v>19</v>
      </c>
      <c r="H38" s="2"/>
      <c r="I38" s="13">
        <v>23</v>
      </c>
      <c r="J38" s="2"/>
      <c r="K38" s="13">
        <f t="shared" si="5"/>
        <v>83</v>
      </c>
    </row>
    <row r="39" spans="1:11" ht="13.8" thickBot="1" x14ac:dyDescent="0.3">
      <c r="A39" s="14" t="s">
        <v>31</v>
      </c>
      <c r="B39" s="2"/>
      <c r="C39" s="13">
        <f>SUM(C35:C38)</f>
        <v>71</v>
      </c>
      <c r="D39" s="2"/>
      <c r="E39" s="13">
        <f>SUM(E35:E38)</f>
        <v>78</v>
      </c>
      <c r="F39" s="2"/>
      <c r="G39" s="13">
        <f>SUM(G35:G38)</f>
        <v>80</v>
      </c>
      <c r="H39" s="2"/>
      <c r="I39" s="13">
        <f>SUM(I35:I38)</f>
        <v>82</v>
      </c>
      <c r="J39" s="2"/>
      <c r="K39" s="13">
        <f>SUM(K35:K38)</f>
        <v>311</v>
      </c>
    </row>
    <row r="40" spans="1:11" x14ac:dyDescent="0.25">
      <c r="A40" s="21" t="s">
        <v>61</v>
      </c>
      <c r="B40" s="2"/>
      <c r="C40" s="17">
        <f>C33-C39</f>
        <v>43</v>
      </c>
      <c r="D40" s="2"/>
      <c r="E40" s="17">
        <f>E33-E39</f>
        <v>39</v>
      </c>
      <c r="F40" s="2"/>
      <c r="G40" s="17">
        <f>G33-G39</f>
        <v>45</v>
      </c>
      <c r="H40" s="2"/>
      <c r="I40" s="17">
        <f>I33-I39</f>
        <v>50</v>
      </c>
      <c r="J40" s="2"/>
      <c r="K40" s="17">
        <f>K33-K39</f>
        <v>177</v>
      </c>
    </row>
    <row r="41" spans="1:11" ht="13.8" thickBot="1" x14ac:dyDescent="0.3">
      <c r="A41" s="22" t="s">
        <v>59</v>
      </c>
      <c r="B41" s="2"/>
      <c r="C41" s="13">
        <v>1</v>
      </c>
      <c r="D41" s="16"/>
      <c r="E41" s="13">
        <v>1</v>
      </c>
      <c r="F41" s="16"/>
      <c r="G41" s="13">
        <v>2</v>
      </c>
      <c r="H41" s="16"/>
      <c r="I41" s="13">
        <v>1</v>
      </c>
      <c r="J41" s="16"/>
      <c r="K41" s="13">
        <f>C41+E41+G41+I41</f>
        <v>5</v>
      </c>
    </row>
    <row r="42" spans="1:11" ht="13.8" thickBot="1" x14ac:dyDescent="0.3">
      <c r="A42" s="14" t="s">
        <v>60</v>
      </c>
      <c r="B42" s="2"/>
      <c r="C42" s="28">
        <f>C40-C41</f>
        <v>42</v>
      </c>
      <c r="D42" s="16"/>
      <c r="E42" s="28">
        <f>E40-E41</f>
        <v>38</v>
      </c>
      <c r="F42" s="16"/>
      <c r="G42" s="28">
        <f>G40-G41</f>
        <v>43</v>
      </c>
      <c r="H42" s="16"/>
      <c r="I42" s="28">
        <f>I40-I41</f>
        <v>49</v>
      </c>
      <c r="J42" s="16"/>
      <c r="K42" s="28">
        <f>K40-K41</f>
        <v>172</v>
      </c>
    </row>
    <row r="43" spans="1:11" ht="13.8" thickTop="1" x14ac:dyDescent="0.25">
      <c r="A43" s="14" t="s">
        <v>33</v>
      </c>
      <c r="B43" s="2"/>
      <c r="C43" s="19">
        <f>C42/C33</f>
        <v>0.36842105263157893</v>
      </c>
      <c r="D43" s="20"/>
      <c r="E43" s="19">
        <f>E42/E33</f>
        <v>0.3247863247863248</v>
      </c>
      <c r="F43" s="20"/>
      <c r="G43" s="19">
        <f>G42/G33</f>
        <v>0.34399999999999997</v>
      </c>
      <c r="H43" s="20"/>
      <c r="I43" s="19">
        <f>I42/I33</f>
        <v>0.37121212121212122</v>
      </c>
      <c r="J43" s="20"/>
      <c r="K43" s="19">
        <f>K42/K33</f>
        <v>0.35245901639344263</v>
      </c>
    </row>
  </sheetData>
  <mergeCells count="3">
    <mergeCell ref="A1:K1"/>
    <mergeCell ref="C2:I2"/>
    <mergeCell ref="C24:I24"/>
  </mergeCells>
  <pageMargins left="0.7" right="0.7" top="0.75" bottom="0.75" header="0.3" footer="0.3"/>
  <pageSetup scale="88" fitToHeight="0" orientation="landscape" r:id="rId1"/>
  <headerFooter>
    <oddHeader>&amp;L&amp;"-,Bold"Raymond James Financial, Inc.&amp;R&amp;"-,Bold"Segment Operating Results by Quarter (Unaudited)</oddHeader>
    <oddFooter>&amp;LSegment operating results do not include intersegment eliminations.&amp;RPage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7" sqref="M17"/>
    </sheetView>
  </sheetViews>
  <sheetFormatPr defaultColWidth="45.44140625" defaultRowHeight="13.15" x14ac:dyDescent="0.25"/>
  <cols>
    <col min="1" max="1" width="40.109375" style="1" bestFit="1" customWidth="1"/>
    <col min="2" max="2" width="4.109375" style="1" customWidth="1"/>
    <col min="3" max="3" width="16.6640625" style="1" bestFit="1" customWidth="1"/>
    <col min="4" max="4" width="1.88671875" style="1" customWidth="1"/>
    <col min="5" max="5" width="13.5546875" style="1" bestFit="1" customWidth="1"/>
    <col min="6" max="6" width="2.44140625" style="1" customWidth="1"/>
    <col min="7" max="7" width="13.5546875" style="1" bestFit="1" customWidth="1"/>
    <col min="8" max="8" width="2" style="1" customWidth="1"/>
    <col min="9" max="9" width="16.33203125" style="1" bestFit="1" customWidth="1"/>
    <col min="10" max="10" width="2.109375" style="1" customWidth="1"/>
    <col min="11" max="11" width="16.6640625" style="1" bestFit="1" customWidth="1"/>
    <col min="12" max="16384" width="45.44140625" style="1"/>
  </cols>
  <sheetData>
    <row r="1" spans="1:13" ht="14.4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3.8" thickBot="1" x14ac:dyDescent="0.3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11" t="s">
        <v>2</v>
      </c>
    </row>
    <row r="3" spans="1:13" ht="13.8" thickBot="1" x14ac:dyDescent="0.3">
      <c r="A3" s="12" t="s">
        <v>3</v>
      </c>
      <c r="B3" s="2"/>
      <c r="C3" s="4">
        <v>43100</v>
      </c>
      <c r="D3" s="3"/>
      <c r="E3" s="4">
        <v>43190</v>
      </c>
      <c r="F3" s="3"/>
      <c r="G3" s="4">
        <v>43281</v>
      </c>
      <c r="H3" s="3"/>
      <c r="I3" s="4">
        <v>43373</v>
      </c>
      <c r="J3" s="3"/>
      <c r="K3" s="4">
        <v>43373</v>
      </c>
    </row>
    <row r="4" spans="1:13" x14ac:dyDescent="0.25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2" t="s">
        <v>12</v>
      </c>
      <c r="B5" s="2"/>
      <c r="C5" s="9">
        <v>176</v>
      </c>
      <c r="D5" s="2"/>
      <c r="E5" s="9">
        <v>190</v>
      </c>
      <c r="F5" s="2"/>
      <c r="G5" s="9">
        <v>205</v>
      </c>
      <c r="H5" s="2"/>
      <c r="I5" s="9">
        <v>222</v>
      </c>
      <c r="J5" s="2"/>
      <c r="K5" s="9">
        <f>+C5+E5+G5+I5</f>
        <v>793</v>
      </c>
    </row>
    <row r="6" spans="1:13" ht="13.8" thickBot="1" x14ac:dyDescent="0.3">
      <c r="A6" s="2" t="s">
        <v>22</v>
      </c>
      <c r="B6" s="2"/>
      <c r="C6" s="13">
        <v>-13</v>
      </c>
      <c r="D6" s="16"/>
      <c r="E6" s="13">
        <v>-18</v>
      </c>
      <c r="F6" s="16"/>
      <c r="G6" s="13">
        <v>-25</v>
      </c>
      <c r="H6" s="16"/>
      <c r="I6" s="13">
        <v>-33</v>
      </c>
      <c r="J6" s="16"/>
      <c r="K6" s="13">
        <f>+C6+E6+G6+I6</f>
        <v>-89</v>
      </c>
      <c r="L6" s="18"/>
      <c r="M6" s="18"/>
    </row>
    <row r="7" spans="1:13" ht="13.8" thickBot="1" x14ac:dyDescent="0.3">
      <c r="A7" s="14" t="s">
        <v>51</v>
      </c>
      <c r="B7" s="2"/>
      <c r="C7" s="13">
        <f>+C5+C6</f>
        <v>163</v>
      </c>
      <c r="D7" s="2"/>
      <c r="E7" s="13">
        <f>+E5+E6</f>
        <v>172</v>
      </c>
      <c r="F7" s="2"/>
      <c r="G7" s="13">
        <f>+G5+G6</f>
        <v>180</v>
      </c>
      <c r="H7" s="2"/>
      <c r="I7" s="13">
        <f>+I5+I6</f>
        <v>189</v>
      </c>
      <c r="J7" s="2"/>
      <c r="K7" s="13">
        <f>+K5+K6</f>
        <v>704</v>
      </c>
    </row>
    <row r="8" spans="1:13" ht="13.8" thickBot="1" x14ac:dyDescent="0.3">
      <c r="A8" s="2" t="s">
        <v>20</v>
      </c>
      <c r="B8" s="2"/>
      <c r="C8" s="13">
        <v>2</v>
      </c>
      <c r="D8" s="2"/>
      <c r="E8" s="13">
        <v>7</v>
      </c>
      <c r="F8" s="2"/>
      <c r="G8" s="13">
        <v>8</v>
      </c>
      <c r="H8" s="2"/>
      <c r="I8" s="13">
        <v>6</v>
      </c>
      <c r="J8" s="2"/>
      <c r="K8" s="13">
        <f>+C8+E8+G8+I8</f>
        <v>23</v>
      </c>
    </row>
    <row r="9" spans="1:13" ht="13.8" thickBot="1" x14ac:dyDescent="0.3">
      <c r="A9" s="14" t="s">
        <v>23</v>
      </c>
      <c r="B9" s="2"/>
      <c r="C9" s="13">
        <f>C7+C8</f>
        <v>165</v>
      </c>
      <c r="D9" s="2"/>
      <c r="E9" s="13">
        <f>E7+E8</f>
        <v>179</v>
      </c>
      <c r="F9" s="2"/>
      <c r="G9" s="13">
        <f>G7+G8</f>
        <v>188</v>
      </c>
      <c r="H9" s="2"/>
      <c r="I9" s="13">
        <f>I7+I8</f>
        <v>195</v>
      </c>
      <c r="J9" s="2"/>
      <c r="K9" s="13">
        <f>K7+K8</f>
        <v>727</v>
      </c>
    </row>
    <row r="10" spans="1:13" x14ac:dyDescent="0.25">
      <c r="A10" s="5" t="s">
        <v>24</v>
      </c>
      <c r="B10" s="2"/>
      <c r="C10" s="8"/>
      <c r="D10" s="2"/>
      <c r="E10" s="8"/>
      <c r="F10" s="2"/>
      <c r="G10" s="8"/>
      <c r="H10" s="2"/>
      <c r="I10" s="8"/>
      <c r="J10" s="2"/>
      <c r="K10" s="8"/>
    </row>
    <row r="11" spans="1:13" x14ac:dyDescent="0.25">
      <c r="A11" s="2" t="s">
        <v>49</v>
      </c>
      <c r="B11" s="2"/>
      <c r="C11" s="8">
        <v>9</v>
      </c>
      <c r="D11" s="2"/>
      <c r="E11" s="8">
        <v>10</v>
      </c>
      <c r="F11" s="2"/>
      <c r="G11" s="8">
        <v>12</v>
      </c>
      <c r="H11" s="2"/>
      <c r="I11" s="8">
        <v>10</v>
      </c>
      <c r="J11" s="2"/>
      <c r="K11" s="8">
        <f t="shared" ref="K11:K14" si="0">+C11+E11+G11+I11</f>
        <v>41</v>
      </c>
    </row>
    <row r="12" spans="1:13" x14ac:dyDescent="0.25">
      <c r="A12" s="2" t="s">
        <v>52</v>
      </c>
      <c r="B12" s="2"/>
      <c r="C12" s="8">
        <v>1</v>
      </c>
      <c r="D12" s="2"/>
      <c r="E12" s="8">
        <v>8</v>
      </c>
      <c r="F12" s="2"/>
      <c r="G12" s="8">
        <v>5</v>
      </c>
      <c r="H12" s="2"/>
      <c r="I12" s="8">
        <v>6</v>
      </c>
      <c r="J12" s="2"/>
      <c r="K12" s="8">
        <f t="shared" si="0"/>
        <v>20</v>
      </c>
    </row>
    <row r="13" spans="1:13" x14ac:dyDescent="0.25">
      <c r="A13" s="2" t="s">
        <v>53</v>
      </c>
      <c r="B13" s="2"/>
      <c r="C13" s="8">
        <v>21</v>
      </c>
      <c r="D13" s="2"/>
      <c r="E13" s="8">
        <v>22</v>
      </c>
      <c r="F13" s="2"/>
      <c r="G13" s="8">
        <v>24</v>
      </c>
      <c r="H13" s="2"/>
      <c r="I13" s="8">
        <v>25</v>
      </c>
      <c r="J13" s="2"/>
      <c r="K13" s="8">
        <f t="shared" si="0"/>
        <v>92</v>
      </c>
    </row>
    <row r="14" spans="1:13" ht="13.8" thickBot="1" x14ac:dyDescent="0.3">
      <c r="A14" s="2" t="s">
        <v>20</v>
      </c>
      <c r="B14" s="2"/>
      <c r="C14" s="13">
        <v>20</v>
      </c>
      <c r="D14" s="2"/>
      <c r="E14" s="13">
        <v>21</v>
      </c>
      <c r="F14" s="2"/>
      <c r="G14" s="13">
        <v>17</v>
      </c>
      <c r="H14" s="2"/>
      <c r="I14" s="13">
        <v>24</v>
      </c>
      <c r="J14" s="2"/>
      <c r="K14" s="13">
        <f t="shared" si="0"/>
        <v>82</v>
      </c>
    </row>
    <row r="15" spans="1:13" ht="13.8" thickBot="1" x14ac:dyDescent="0.3">
      <c r="A15" s="14" t="s">
        <v>31</v>
      </c>
      <c r="B15" s="2"/>
      <c r="C15" s="13">
        <f>SUM(C11:C14)</f>
        <v>51</v>
      </c>
      <c r="D15" s="2"/>
      <c r="E15" s="13">
        <f>SUM(E11:E14)</f>
        <v>61</v>
      </c>
      <c r="F15" s="2"/>
      <c r="G15" s="13">
        <f>SUM(G11:G14)</f>
        <v>58</v>
      </c>
      <c r="H15" s="2"/>
      <c r="I15" s="13">
        <f>SUM(I11:I14)</f>
        <v>65</v>
      </c>
      <c r="J15" s="2"/>
      <c r="K15" s="13">
        <f>SUM(K11:K14)</f>
        <v>235</v>
      </c>
    </row>
    <row r="16" spans="1:13" ht="13.8" thickBot="1" x14ac:dyDescent="0.3">
      <c r="A16" s="14" t="s">
        <v>32</v>
      </c>
      <c r="B16" s="2"/>
      <c r="C16" s="27">
        <f>C9-C15</f>
        <v>114</v>
      </c>
      <c r="D16" s="2"/>
      <c r="E16" s="27">
        <f>E9-E15</f>
        <v>118</v>
      </c>
      <c r="F16" s="2"/>
      <c r="G16" s="27">
        <f>G9-G15</f>
        <v>130</v>
      </c>
      <c r="H16" s="2"/>
      <c r="I16" s="27">
        <f>I9-I15</f>
        <v>130</v>
      </c>
      <c r="J16" s="2"/>
      <c r="K16" s="27">
        <f>K9-K15</f>
        <v>492</v>
      </c>
    </row>
    <row r="17" spans="1:13" ht="13.8" thickTop="1" x14ac:dyDescent="0.25">
      <c r="A17" s="14" t="s">
        <v>33</v>
      </c>
      <c r="B17" s="2"/>
      <c r="C17" s="19">
        <f>C16/C9</f>
        <v>0.69090909090909092</v>
      </c>
      <c r="D17" s="2"/>
      <c r="E17" s="19">
        <f>E16/E9</f>
        <v>0.65921787709497204</v>
      </c>
      <c r="F17" s="2"/>
      <c r="G17" s="19">
        <f>G16/G9</f>
        <v>0.69148936170212771</v>
      </c>
      <c r="H17" s="2"/>
      <c r="I17" s="19">
        <f>I16/I9</f>
        <v>0.66666666666666663</v>
      </c>
      <c r="J17" s="2"/>
      <c r="K17" s="19">
        <f>K16/K9</f>
        <v>0.67675378266850073</v>
      </c>
    </row>
    <row r="20" spans="1:13" ht="13.8" thickBot="1" x14ac:dyDescent="0.3">
      <c r="A20" s="2"/>
      <c r="B20" s="2"/>
      <c r="C20" s="30" t="s">
        <v>1</v>
      </c>
      <c r="D20" s="30"/>
      <c r="E20" s="30"/>
      <c r="F20" s="30"/>
      <c r="G20" s="30"/>
      <c r="H20" s="30"/>
      <c r="I20" s="30"/>
      <c r="J20" s="2"/>
      <c r="K20" s="11" t="s">
        <v>2</v>
      </c>
    </row>
    <row r="21" spans="1:13" ht="13.8" thickBot="1" x14ac:dyDescent="0.3">
      <c r="A21" s="12" t="s">
        <v>3</v>
      </c>
      <c r="B21" s="2"/>
      <c r="C21" s="4">
        <v>42735</v>
      </c>
      <c r="D21" s="3"/>
      <c r="E21" s="4">
        <v>42825</v>
      </c>
      <c r="F21" s="3"/>
      <c r="G21" s="4">
        <v>42916</v>
      </c>
      <c r="H21" s="3"/>
      <c r="I21" s="4">
        <v>43008</v>
      </c>
      <c r="J21" s="3"/>
      <c r="K21" s="4">
        <v>43008</v>
      </c>
    </row>
    <row r="22" spans="1:13" x14ac:dyDescent="0.25">
      <c r="A22" s="5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5">
      <c r="A23" s="2" t="s">
        <v>12</v>
      </c>
      <c r="B23" s="2"/>
      <c r="C23" s="9">
        <v>141</v>
      </c>
      <c r="D23" s="2"/>
      <c r="E23" s="9">
        <v>146</v>
      </c>
      <c r="F23" s="2"/>
      <c r="G23" s="9">
        <v>154</v>
      </c>
      <c r="H23" s="2"/>
      <c r="I23" s="9">
        <v>169</v>
      </c>
      <c r="J23" s="2"/>
      <c r="K23" s="9">
        <f>+C23+E23+G23+I23</f>
        <v>610</v>
      </c>
    </row>
    <row r="24" spans="1:13" ht="13.8" thickBot="1" x14ac:dyDescent="0.3">
      <c r="A24" s="2" t="s">
        <v>22</v>
      </c>
      <c r="B24" s="2"/>
      <c r="C24" s="13">
        <v>-7</v>
      </c>
      <c r="D24" s="16"/>
      <c r="E24" s="13">
        <v>-7</v>
      </c>
      <c r="F24" s="16"/>
      <c r="G24" s="13">
        <v>-8</v>
      </c>
      <c r="H24" s="16"/>
      <c r="I24" s="13">
        <v>-13</v>
      </c>
      <c r="J24" s="16"/>
      <c r="K24" s="13">
        <f>+C24+E24+G24+I24</f>
        <v>-35</v>
      </c>
      <c r="L24" s="18"/>
      <c r="M24" s="18"/>
    </row>
    <row r="25" spans="1:13" ht="13.8" thickBot="1" x14ac:dyDescent="0.3">
      <c r="A25" s="14" t="s">
        <v>51</v>
      </c>
      <c r="B25" s="2"/>
      <c r="C25" s="13">
        <f>+C23+C24</f>
        <v>134</v>
      </c>
      <c r="D25" s="2"/>
      <c r="E25" s="13">
        <f>+E23+E24</f>
        <v>139</v>
      </c>
      <c r="F25" s="2"/>
      <c r="G25" s="13">
        <f>+G23+G24</f>
        <v>146</v>
      </c>
      <c r="H25" s="2"/>
      <c r="I25" s="13">
        <f>+I23+I24</f>
        <v>156</v>
      </c>
      <c r="J25" s="2"/>
      <c r="K25" s="13">
        <f>+K23+K24</f>
        <v>575</v>
      </c>
    </row>
    <row r="26" spans="1:13" ht="13.8" thickBot="1" x14ac:dyDescent="0.3">
      <c r="A26" s="2" t="s">
        <v>20</v>
      </c>
      <c r="B26" s="2"/>
      <c r="C26" s="13">
        <v>4</v>
      </c>
      <c r="D26" s="2"/>
      <c r="E26" s="13">
        <v>2</v>
      </c>
      <c r="F26" s="2"/>
      <c r="G26" s="13">
        <v>5</v>
      </c>
      <c r="H26" s="2"/>
      <c r="I26" s="13">
        <v>7</v>
      </c>
      <c r="J26" s="2"/>
      <c r="K26" s="13">
        <f>+C26+E26+G26+I26</f>
        <v>18</v>
      </c>
    </row>
    <row r="27" spans="1:13" ht="13.8" thickBot="1" x14ac:dyDescent="0.3">
      <c r="A27" s="14" t="s">
        <v>23</v>
      </c>
      <c r="B27" s="2"/>
      <c r="C27" s="13">
        <f>C25+C26</f>
        <v>138</v>
      </c>
      <c r="D27" s="2"/>
      <c r="E27" s="13">
        <f>E25+E26</f>
        <v>141</v>
      </c>
      <c r="F27" s="2"/>
      <c r="G27" s="13">
        <f>G25+G26</f>
        <v>151</v>
      </c>
      <c r="H27" s="2"/>
      <c r="I27" s="13">
        <f>I25+I26</f>
        <v>163</v>
      </c>
      <c r="J27" s="2"/>
      <c r="K27" s="13">
        <f>K25+K26</f>
        <v>593</v>
      </c>
    </row>
    <row r="28" spans="1:13" x14ac:dyDescent="0.25">
      <c r="A28" s="5" t="s">
        <v>24</v>
      </c>
      <c r="B28" s="2"/>
      <c r="C28" s="8"/>
      <c r="D28" s="2"/>
      <c r="E28" s="8"/>
      <c r="F28" s="2"/>
      <c r="G28" s="8"/>
      <c r="H28" s="2"/>
      <c r="I28" s="8"/>
      <c r="J28" s="2"/>
      <c r="K28" s="8"/>
    </row>
    <row r="29" spans="1:13" x14ac:dyDescent="0.25">
      <c r="A29" s="2" t="s">
        <v>49</v>
      </c>
      <c r="B29" s="2"/>
      <c r="C29" s="8">
        <v>8</v>
      </c>
      <c r="D29" s="2"/>
      <c r="E29" s="8">
        <v>8</v>
      </c>
      <c r="F29" s="2"/>
      <c r="G29" s="8">
        <v>9</v>
      </c>
      <c r="H29" s="2"/>
      <c r="I29" s="8">
        <v>9</v>
      </c>
      <c r="J29" s="2"/>
      <c r="K29" s="8">
        <f t="shared" ref="K29:K32" si="1">+C29+E29+G29+I29</f>
        <v>34</v>
      </c>
    </row>
    <row r="30" spans="1:13" x14ac:dyDescent="0.25">
      <c r="A30" s="2" t="s">
        <v>65</v>
      </c>
      <c r="B30" s="2"/>
      <c r="C30" s="8">
        <v>-1</v>
      </c>
      <c r="D30" s="2"/>
      <c r="E30" s="8">
        <v>8</v>
      </c>
      <c r="F30" s="2"/>
      <c r="G30" s="8">
        <v>6</v>
      </c>
      <c r="H30" s="2"/>
      <c r="I30" s="8">
        <v>0</v>
      </c>
      <c r="J30" s="2"/>
      <c r="K30" s="8">
        <f t="shared" si="1"/>
        <v>13</v>
      </c>
    </row>
    <row r="31" spans="1:13" x14ac:dyDescent="0.25">
      <c r="A31" s="2" t="s">
        <v>53</v>
      </c>
      <c r="B31" s="2"/>
      <c r="C31" s="8">
        <v>12</v>
      </c>
      <c r="D31" s="2"/>
      <c r="E31" s="8">
        <v>16</v>
      </c>
      <c r="F31" s="2"/>
      <c r="G31" s="8">
        <v>19</v>
      </c>
      <c r="H31" s="2"/>
      <c r="I31" s="8">
        <v>21</v>
      </c>
      <c r="J31" s="2"/>
      <c r="K31" s="8">
        <f t="shared" si="1"/>
        <v>68</v>
      </c>
    </row>
    <row r="32" spans="1:13" ht="13.8" thickBot="1" x14ac:dyDescent="0.3">
      <c r="A32" s="2" t="s">
        <v>20</v>
      </c>
      <c r="B32" s="2"/>
      <c r="C32" s="13">
        <v>15</v>
      </c>
      <c r="D32" s="2"/>
      <c r="E32" s="13">
        <v>17</v>
      </c>
      <c r="F32" s="2"/>
      <c r="G32" s="13">
        <v>17</v>
      </c>
      <c r="H32" s="2"/>
      <c r="I32" s="13">
        <v>20</v>
      </c>
      <c r="J32" s="2"/>
      <c r="K32" s="13">
        <f t="shared" si="1"/>
        <v>69</v>
      </c>
    </row>
    <row r="33" spans="1:11" ht="13.8" thickBot="1" x14ac:dyDescent="0.3">
      <c r="A33" s="14" t="s">
        <v>31</v>
      </c>
      <c r="B33" s="2"/>
      <c r="C33" s="13">
        <f>SUM(C29:C32)</f>
        <v>34</v>
      </c>
      <c r="D33" s="2"/>
      <c r="E33" s="13">
        <f>SUM(E29:E32)</f>
        <v>49</v>
      </c>
      <c r="F33" s="2"/>
      <c r="G33" s="13">
        <f>SUM(G29:G32)</f>
        <v>51</v>
      </c>
      <c r="H33" s="2"/>
      <c r="I33" s="13">
        <f>SUM(I29:I32)</f>
        <v>50</v>
      </c>
      <c r="J33" s="2"/>
      <c r="K33" s="13">
        <f>SUM(K29:K32)</f>
        <v>184</v>
      </c>
    </row>
    <row r="34" spans="1:11" ht="13.8" thickBot="1" x14ac:dyDescent="0.3">
      <c r="A34" s="14" t="s">
        <v>32</v>
      </c>
      <c r="B34" s="2"/>
      <c r="C34" s="27">
        <f>C27-C33</f>
        <v>104</v>
      </c>
      <c r="D34" s="2"/>
      <c r="E34" s="27">
        <f>E27-E33</f>
        <v>92</v>
      </c>
      <c r="F34" s="2"/>
      <c r="G34" s="27">
        <f>G27-G33</f>
        <v>100</v>
      </c>
      <c r="H34" s="2"/>
      <c r="I34" s="27">
        <f>I27-I33</f>
        <v>113</v>
      </c>
      <c r="J34" s="2"/>
      <c r="K34" s="27">
        <f>K27-K33</f>
        <v>409</v>
      </c>
    </row>
    <row r="35" spans="1:11" ht="13.8" thickTop="1" x14ac:dyDescent="0.25">
      <c r="A35" s="14" t="s">
        <v>33</v>
      </c>
      <c r="B35" s="2"/>
      <c r="C35" s="19">
        <f>C34/C27</f>
        <v>0.75362318840579712</v>
      </c>
      <c r="D35" s="2"/>
      <c r="E35" s="19">
        <f>E34/E27</f>
        <v>0.65248226950354615</v>
      </c>
      <c r="F35" s="2"/>
      <c r="G35" s="19">
        <f>G34/G27</f>
        <v>0.66225165562913912</v>
      </c>
      <c r="H35" s="2"/>
      <c r="I35" s="19">
        <f>I34/I27</f>
        <v>0.69325153374233128</v>
      </c>
      <c r="J35" s="2"/>
      <c r="K35" s="19">
        <f>K34/K27</f>
        <v>0.6897133220910624</v>
      </c>
    </row>
  </sheetData>
  <mergeCells count="3">
    <mergeCell ref="A1:K1"/>
    <mergeCell ref="C2:I2"/>
    <mergeCell ref="C20:I20"/>
  </mergeCells>
  <pageMargins left="0.7" right="0.7" top="0.75" bottom="0.75" header="0.3" footer="0.3"/>
  <pageSetup scale="94" fitToHeight="0" orientation="landscape" r:id="rId1"/>
  <headerFooter>
    <oddHeader>&amp;L&amp;"-,Bold"Raymond James Financial, Inc.&amp;R&amp;"-,Bold"Segment Operating Results by Quarter (Unaudited)</oddHeader>
    <oddFooter>&amp;LSegment operating results do not include intersegment eliminations.&amp;RPage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A34" sqref="A34"/>
    </sheetView>
  </sheetViews>
  <sheetFormatPr defaultColWidth="45.44140625" defaultRowHeight="13.15" x14ac:dyDescent="0.25"/>
  <cols>
    <col min="1" max="1" width="47.88671875" style="1" bestFit="1" customWidth="1"/>
    <col min="2" max="2" width="4.109375" style="1" customWidth="1"/>
    <col min="3" max="3" width="16.88671875" style="1" bestFit="1" customWidth="1"/>
    <col min="4" max="4" width="1.88671875" style="1" customWidth="1"/>
    <col min="5" max="5" width="13.5546875" style="1" bestFit="1" customWidth="1"/>
    <col min="6" max="6" width="2.44140625" style="1" customWidth="1"/>
    <col min="7" max="7" width="12.44140625" style="1" bestFit="1" customWidth="1"/>
    <col min="8" max="8" width="2" style="1" customWidth="1"/>
    <col min="9" max="9" width="17.44140625" style="1" bestFit="1" customWidth="1"/>
    <col min="10" max="10" width="2.109375" style="1" customWidth="1"/>
    <col min="11" max="11" width="17.44140625" style="1" bestFit="1" customWidth="1"/>
    <col min="12" max="16384" width="45.44140625" style="1"/>
  </cols>
  <sheetData>
    <row r="1" spans="1:13" ht="14.4" x14ac:dyDescent="0.2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3.8" thickBot="1" x14ac:dyDescent="0.3">
      <c r="A2" s="2"/>
      <c r="B2" s="2"/>
      <c r="C2" s="30" t="s">
        <v>1</v>
      </c>
      <c r="D2" s="30"/>
      <c r="E2" s="30"/>
      <c r="F2" s="30"/>
      <c r="G2" s="30"/>
      <c r="H2" s="30"/>
      <c r="I2" s="30"/>
      <c r="J2" s="2"/>
      <c r="K2" s="11" t="s">
        <v>2</v>
      </c>
    </row>
    <row r="3" spans="1:13" ht="13.8" thickBot="1" x14ac:dyDescent="0.3">
      <c r="A3" s="12" t="s">
        <v>3</v>
      </c>
      <c r="B3" s="2"/>
      <c r="C3" s="4">
        <v>43100</v>
      </c>
      <c r="D3" s="3"/>
      <c r="E3" s="4">
        <v>43190</v>
      </c>
      <c r="F3" s="3"/>
      <c r="G3" s="4">
        <v>43281</v>
      </c>
      <c r="H3" s="3"/>
      <c r="I3" s="4">
        <v>43373</v>
      </c>
      <c r="J3" s="3"/>
      <c r="K3" s="4">
        <v>43373</v>
      </c>
    </row>
    <row r="4" spans="1:13" x14ac:dyDescent="0.25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2" t="s">
        <v>12</v>
      </c>
      <c r="B5" s="2"/>
      <c r="C5" s="9">
        <v>8</v>
      </c>
      <c r="D5" s="2"/>
      <c r="E5" s="9">
        <v>9</v>
      </c>
      <c r="F5" s="2"/>
      <c r="G5" s="9">
        <v>11</v>
      </c>
      <c r="H5" s="2"/>
      <c r="I5" s="9">
        <v>14</v>
      </c>
      <c r="J5" s="2"/>
      <c r="K5" s="9">
        <f>+C5+E5+G5+I5</f>
        <v>42</v>
      </c>
    </row>
    <row r="6" spans="1:13" x14ac:dyDescent="0.25">
      <c r="A6" s="2" t="s">
        <v>66</v>
      </c>
      <c r="B6" s="2"/>
      <c r="C6" s="8">
        <v>7</v>
      </c>
      <c r="D6" s="2"/>
      <c r="E6" s="8">
        <v>11</v>
      </c>
      <c r="F6" s="2"/>
      <c r="G6" s="8">
        <v>3</v>
      </c>
      <c r="H6" s="2"/>
      <c r="I6" s="8">
        <v>-12</v>
      </c>
      <c r="J6" s="2"/>
      <c r="K6" s="8">
        <f>C6+E6+G6+I6</f>
        <v>9</v>
      </c>
    </row>
    <row r="7" spans="1:13" ht="13.8" thickBot="1" x14ac:dyDescent="0.3">
      <c r="A7" s="2" t="s">
        <v>20</v>
      </c>
      <c r="B7" s="2"/>
      <c r="C7" s="13">
        <v>1</v>
      </c>
      <c r="D7" s="16"/>
      <c r="E7" s="13">
        <v>1</v>
      </c>
      <c r="F7" s="16"/>
      <c r="G7" s="13">
        <v>2</v>
      </c>
      <c r="H7" s="16"/>
      <c r="I7" s="13">
        <v>5</v>
      </c>
      <c r="J7" s="16"/>
      <c r="K7" s="13">
        <f>+C7+E7+G7+I7</f>
        <v>9</v>
      </c>
      <c r="L7" s="18"/>
      <c r="M7" s="18"/>
    </row>
    <row r="8" spans="1:13" ht="13.8" thickBot="1" x14ac:dyDescent="0.3">
      <c r="A8" s="14" t="s">
        <v>21</v>
      </c>
      <c r="B8" s="2"/>
      <c r="C8" s="13">
        <f>SUM(C5:C7)</f>
        <v>16</v>
      </c>
      <c r="D8" s="2"/>
      <c r="E8" s="13">
        <f>SUM(E5:E7)</f>
        <v>21</v>
      </c>
      <c r="F8" s="2"/>
      <c r="G8" s="13">
        <f>SUM(G5:G7)</f>
        <v>16</v>
      </c>
      <c r="H8" s="2"/>
      <c r="I8" s="13">
        <f>SUM(I5:I7)</f>
        <v>7</v>
      </c>
      <c r="J8" s="2"/>
      <c r="K8" s="13">
        <f>SUM(K5:K7)</f>
        <v>60</v>
      </c>
    </row>
    <row r="9" spans="1:13" ht="13.8" thickBot="1" x14ac:dyDescent="0.3">
      <c r="A9" s="2" t="s">
        <v>22</v>
      </c>
      <c r="B9" s="2"/>
      <c r="C9" s="13">
        <v>-19</v>
      </c>
      <c r="D9" s="2"/>
      <c r="E9" s="13">
        <v>-19</v>
      </c>
      <c r="F9" s="2"/>
      <c r="G9" s="13">
        <v>-18</v>
      </c>
      <c r="H9" s="2"/>
      <c r="I9" s="13">
        <v>-19</v>
      </c>
      <c r="J9" s="2"/>
      <c r="K9" s="13">
        <f>+C9+E9+G9+I9</f>
        <v>-75</v>
      </c>
    </row>
    <row r="10" spans="1:13" ht="13.8" thickBot="1" x14ac:dyDescent="0.3">
      <c r="A10" s="14" t="s">
        <v>23</v>
      </c>
      <c r="B10" s="2"/>
      <c r="C10" s="13">
        <f>C8+C9</f>
        <v>-3</v>
      </c>
      <c r="D10" s="2"/>
      <c r="E10" s="13">
        <f>E8+E9</f>
        <v>2</v>
      </c>
      <c r="F10" s="2"/>
      <c r="G10" s="13">
        <f>G8+G9</f>
        <v>-2</v>
      </c>
      <c r="H10" s="2"/>
      <c r="I10" s="13">
        <f>I8+I9</f>
        <v>-12</v>
      </c>
      <c r="J10" s="2"/>
      <c r="K10" s="13">
        <f>K8+K9</f>
        <v>-15</v>
      </c>
    </row>
    <row r="11" spans="1:13" x14ac:dyDescent="0.25">
      <c r="A11" s="5" t="s">
        <v>24</v>
      </c>
      <c r="B11" s="2"/>
      <c r="C11" s="8"/>
      <c r="D11" s="2"/>
      <c r="E11" s="8"/>
      <c r="F11" s="2"/>
      <c r="G11" s="8"/>
      <c r="H11" s="2"/>
      <c r="I11" s="8"/>
      <c r="J11" s="2"/>
      <c r="K11" s="8"/>
    </row>
    <row r="12" spans="1:13" x14ac:dyDescent="0.25">
      <c r="A12" s="2" t="s">
        <v>55</v>
      </c>
      <c r="B12" s="2"/>
      <c r="C12" s="8">
        <v>13</v>
      </c>
      <c r="D12" s="2"/>
      <c r="E12" s="8">
        <v>18</v>
      </c>
      <c r="F12" s="2"/>
      <c r="G12" s="8">
        <v>20</v>
      </c>
      <c r="H12" s="2"/>
      <c r="I12" s="8">
        <v>16</v>
      </c>
      <c r="J12" s="2"/>
      <c r="K12" s="8">
        <f t="shared" ref="K12:K13" si="0">+C12+E12+G12+I12</f>
        <v>67</v>
      </c>
    </row>
    <row r="13" spans="1:13" ht="13.8" thickBot="1" x14ac:dyDescent="0.3">
      <c r="A13" s="2" t="s">
        <v>56</v>
      </c>
      <c r="B13" s="2"/>
      <c r="C13" s="13">
        <v>4</v>
      </c>
      <c r="D13" s="2"/>
      <c r="E13" s="13">
        <v>0</v>
      </c>
      <c r="F13" s="2"/>
      <c r="G13" s="13">
        <v>0</v>
      </c>
      <c r="H13" s="2"/>
      <c r="I13" s="13">
        <v>0</v>
      </c>
      <c r="J13" s="2"/>
      <c r="K13" s="13">
        <f t="shared" si="0"/>
        <v>4</v>
      </c>
    </row>
    <row r="14" spans="1:13" ht="13.8" thickBot="1" x14ac:dyDescent="0.3">
      <c r="A14" s="14" t="s">
        <v>31</v>
      </c>
      <c r="B14" s="2"/>
      <c r="C14" s="13">
        <f>SUM(C12:C13)</f>
        <v>17</v>
      </c>
      <c r="D14" s="2"/>
      <c r="E14" s="13">
        <f>SUM(E12:E13)</f>
        <v>18</v>
      </c>
      <c r="F14" s="2"/>
      <c r="G14" s="13">
        <f>SUM(G12:G13)</f>
        <v>20</v>
      </c>
      <c r="H14" s="2"/>
      <c r="I14" s="13">
        <f>SUM(I12:I13)</f>
        <v>16</v>
      </c>
      <c r="J14" s="2"/>
      <c r="K14" s="13">
        <f>SUM(K12:K13)</f>
        <v>71</v>
      </c>
    </row>
    <row r="15" spans="1:13" s="26" customFormat="1" x14ac:dyDescent="0.25">
      <c r="A15" s="23" t="s">
        <v>64</v>
      </c>
      <c r="B15" s="24"/>
      <c r="C15" s="25">
        <f>C10-C14</f>
        <v>-20</v>
      </c>
      <c r="D15" s="24"/>
      <c r="E15" s="25">
        <f>E10-E14</f>
        <v>-16</v>
      </c>
      <c r="F15" s="24"/>
      <c r="G15" s="25">
        <f>G10-G14</f>
        <v>-22</v>
      </c>
      <c r="H15" s="24"/>
      <c r="I15" s="25">
        <f>I10-I14</f>
        <v>-28</v>
      </c>
      <c r="J15" s="24"/>
      <c r="K15" s="25">
        <f>K10-K14</f>
        <v>-86</v>
      </c>
    </row>
    <row r="16" spans="1:13" ht="13.8" thickBot="1" x14ac:dyDescent="0.3">
      <c r="A16" s="22" t="s">
        <v>59</v>
      </c>
      <c r="B16" s="2"/>
      <c r="C16" s="13">
        <v>0</v>
      </c>
      <c r="D16" s="16"/>
      <c r="E16" s="13">
        <v>0</v>
      </c>
      <c r="F16" s="16"/>
      <c r="G16" s="13">
        <v>2</v>
      </c>
      <c r="H16" s="16"/>
      <c r="I16" s="13">
        <v>-5</v>
      </c>
      <c r="J16" s="16"/>
      <c r="K16" s="13">
        <f>C16+E16+G16+I16</f>
        <v>-3</v>
      </c>
    </row>
    <row r="17" spans="1:13" ht="13.8" thickBot="1" x14ac:dyDescent="0.3">
      <c r="A17" s="14" t="s">
        <v>63</v>
      </c>
      <c r="B17" s="2"/>
      <c r="C17" s="28">
        <f>C15-C16</f>
        <v>-20</v>
      </c>
      <c r="D17" s="16"/>
      <c r="E17" s="28">
        <f>E15-E16</f>
        <v>-16</v>
      </c>
      <c r="F17" s="16"/>
      <c r="G17" s="28">
        <f>G15-G16</f>
        <v>-24</v>
      </c>
      <c r="H17" s="16"/>
      <c r="I17" s="28">
        <f>I15-I16</f>
        <v>-23</v>
      </c>
      <c r="J17" s="16"/>
      <c r="K17" s="28">
        <f>K15-K16</f>
        <v>-83</v>
      </c>
    </row>
    <row r="18" spans="1:13" ht="13.8" thickTop="1" x14ac:dyDescent="0.25"/>
    <row r="20" spans="1:13" ht="13.8" thickBot="1" x14ac:dyDescent="0.3">
      <c r="A20" s="2"/>
      <c r="B20" s="2"/>
      <c r="C20" s="30" t="s">
        <v>1</v>
      </c>
      <c r="D20" s="30"/>
      <c r="E20" s="30"/>
      <c r="F20" s="30"/>
      <c r="G20" s="30"/>
      <c r="H20" s="30"/>
      <c r="I20" s="30"/>
      <c r="J20" s="2"/>
      <c r="K20" s="11" t="s">
        <v>2</v>
      </c>
    </row>
    <row r="21" spans="1:13" ht="13.8" thickBot="1" x14ac:dyDescent="0.3">
      <c r="A21" s="12" t="s">
        <v>3</v>
      </c>
      <c r="B21" s="2"/>
      <c r="C21" s="4">
        <v>42735</v>
      </c>
      <c r="D21" s="3"/>
      <c r="E21" s="4">
        <v>42825</v>
      </c>
      <c r="F21" s="3"/>
      <c r="G21" s="4">
        <v>42916</v>
      </c>
      <c r="H21" s="3"/>
      <c r="I21" s="4">
        <v>43008</v>
      </c>
      <c r="J21" s="3"/>
      <c r="K21" s="4">
        <v>43008</v>
      </c>
    </row>
    <row r="22" spans="1:13" x14ac:dyDescent="0.25">
      <c r="A22" s="5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5">
      <c r="A23" s="2" t="s">
        <v>12</v>
      </c>
      <c r="B23" s="2"/>
      <c r="C23" s="9">
        <v>5</v>
      </c>
      <c r="D23" s="2"/>
      <c r="E23" s="9">
        <v>5</v>
      </c>
      <c r="F23" s="2"/>
      <c r="G23" s="9">
        <v>7</v>
      </c>
      <c r="H23" s="2"/>
      <c r="I23" s="9">
        <v>8</v>
      </c>
      <c r="J23" s="2"/>
      <c r="K23" s="9">
        <f>+C23+E23+G23+I23</f>
        <v>25</v>
      </c>
    </row>
    <row r="24" spans="1:13" x14ac:dyDescent="0.25">
      <c r="A24" s="2" t="s">
        <v>67</v>
      </c>
      <c r="B24" s="2"/>
      <c r="C24" s="8">
        <v>11</v>
      </c>
      <c r="D24" s="2"/>
      <c r="E24" s="8">
        <v>7</v>
      </c>
      <c r="F24" s="2"/>
      <c r="G24" s="8">
        <v>7</v>
      </c>
      <c r="H24" s="2"/>
      <c r="I24" s="8">
        <v>6</v>
      </c>
      <c r="J24" s="2"/>
      <c r="K24" s="8">
        <f t="shared" ref="K24" si="1">+C24+E24+G24+I24</f>
        <v>31</v>
      </c>
    </row>
    <row r="25" spans="1:13" ht="13.8" thickBot="1" x14ac:dyDescent="0.3">
      <c r="A25" s="2" t="s">
        <v>20</v>
      </c>
      <c r="B25" s="2"/>
      <c r="C25" s="13">
        <v>-1</v>
      </c>
      <c r="D25" s="16"/>
      <c r="E25" s="13">
        <v>4</v>
      </c>
      <c r="F25" s="16"/>
      <c r="G25" s="13">
        <v>2</v>
      </c>
      <c r="H25" s="16"/>
      <c r="I25" s="13">
        <v>4</v>
      </c>
      <c r="J25" s="16"/>
      <c r="K25" s="13">
        <f>+C25+E25+G25+I25</f>
        <v>9</v>
      </c>
      <c r="L25" s="18"/>
      <c r="M25" s="18"/>
    </row>
    <row r="26" spans="1:13" ht="13.8" thickBot="1" x14ac:dyDescent="0.3">
      <c r="A26" s="14" t="s">
        <v>21</v>
      </c>
      <c r="B26" s="2"/>
      <c r="C26" s="13">
        <f>SUM(C23:C25)</f>
        <v>15</v>
      </c>
      <c r="D26" s="2"/>
      <c r="E26" s="13">
        <f>SUM(E23:E25)</f>
        <v>16</v>
      </c>
      <c r="F26" s="2"/>
      <c r="G26" s="13">
        <f>SUM(G23:G25)</f>
        <v>16</v>
      </c>
      <c r="H26" s="2"/>
      <c r="I26" s="13">
        <f>SUM(I23:I25)</f>
        <v>18</v>
      </c>
      <c r="J26" s="2"/>
      <c r="K26" s="13">
        <f>SUM(K23:K25)</f>
        <v>65</v>
      </c>
    </row>
    <row r="27" spans="1:13" ht="13.8" thickBot="1" x14ac:dyDescent="0.3">
      <c r="A27" s="2" t="s">
        <v>22</v>
      </c>
      <c r="B27" s="2"/>
      <c r="C27" s="13">
        <v>-25</v>
      </c>
      <c r="D27" s="2"/>
      <c r="E27" s="13">
        <v>-24</v>
      </c>
      <c r="F27" s="2"/>
      <c r="G27" s="13">
        <v>-23</v>
      </c>
      <c r="H27" s="2"/>
      <c r="I27" s="13">
        <v>-23</v>
      </c>
      <c r="J27" s="2"/>
      <c r="K27" s="13">
        <f>+C27+E27+G27+I27</f>
        <v>-95</v>
      </c>
    </row>
    <row r="28" spans="1:13" ht="13.8" thickBot="1" x14ac:dyDescent="0.3">
      <c r="A28" s="14" t="s">
        <v>23</v>
      </c>
      <c r="B28" s="2"/>
      <c r="C28" s="13">
        <f>C26+C27</f>
        <v>-10</v>
      </c>
      <c r="D28" s="2"/>
      <c r="E28" s="13">
        <f>E26+E27</f>
        <v>-8</v>
      </c>
      <c r="F28" s="2"/>
      <c r="G28" s="13">
        <f>G26+G27</f>
        <v>-7</v>
      </c>
      <c r="H28" s="2"/>
      <c r="I28" s="13">
        <f>I26+I27</f>
        <v>-5</v>
      </c>
      <c r="J28" s="2"/>
      <c r="K28" s="13">
        <f>K26+K27</f>
        <v>-30</v>
      </c>
    </row>
    <row r="29" spans="1:13" x14ac:dyDescent="0.25">
      <c r="A29" s="5" t="s">
        <v>24</v>
      </c>
      <c r="B29" s="2"/>
      <c r="C29" s="8"/>
      <c r="D29" s="2"/>
      <c r="E29" s="8"/>
      <c r="F29" s="2"/>
      <c r="G29" s="8"/>
      <c r="H29" s="2"/>
      <c r="I29" s="8"/>
      <c r="J29" s="2"/>
      <c r="K29" s="8"/>
    </row>
    <row r="30" spans="1:13" x14ac:dyDescent="0.25">
      <c r="A30" s="2" t="s">
        <v>55</v>
      </c>
      <c r="B30" s="2"/>
      <c r="C30" s="8">
        <v>8</v>
      </c>
      <c r="D30" s="2"/>
      <c r="E30" s="8">
        <v>19</v>
      </c>
      <c r="F30" s="2"/>
      <c r="G30" s="8">
        <v>18</v>
      </c>
      <c r="H30" s="2"/>
      <c r="I30" s="8">
        <v>19</v>
      </c>
      <c r="J30" s="2"/>
      <c r="K30" s="8">
        <f t="shared" ref="K30:K32" si="2">+C30+E30+G30+I30</f>
        <v>64</v>
      </c>
    </row>
    <row r="31" spans="1:13" x14ac:dyDescent="0.25">
      <c r="A31" s="2" t="s">
        <v>56</v>
      </c>
      <c r="B31" s="2"/>
      <c r="C31" s="8">
        <v>13</v>
      </c>
      <c r="D31" s="2"/>
      <c r="E31" s="8">
        <v>1</v>
      </c>
      <c r="F31" s="2"/>
      <c r="G31" s="8">
        <v>3</v>
      </c>
      <c r="H31" s="2"/>
      <c r="I31" s="8">
        <v>1</v>
      </c>
      <c r="J31" s="2"/>
      <c r="K31" s="8">
        <f t="shared" si="2"/>
        <v>18</v>
      </c>
    </row>
    <row r="32" spans="1:13" ht="13.8" thickBot="1" x14ac:dyDescent="0.3">
      <c r="A32" s="2" t="s">
        <v>57</v>
      </c>
      <c r="B32" s="2"/>
      <c r="C32" s="13">
        <v>0</v>
      </c>
      <c r="D32" s="2"/>
      <c r="E32" s="13">
        <v>8</v>
      </c>
      <c r="F32" s="2"/>
      <c r="G32" s="13">
        <v>0</v>
      </c>
      <c r="H32" s="2"/>
      <c r="I32" s="13">
        <v>38</v>
      </c>
      <c r="J32" s="2"/>
      <c r="K32" s="13">
        <f t="shared" si="2"/>
        <v>46</v>
      </c>
    </row>
    <row r="33" spans="1:11" ht="13.8" thickBot="1" x14ac:dyDescent="0.3">
      <c r="A33" s="14" t="s">
        <v>31</v>
      </c>
      <c r="B33" s="2"/>
      <c r="C33" s="13">
        <f>SUM(C30:C32)</f>
        <v>21</v>
      </c>
      <c r="D33" s="2"/>
      <c r="E33" s="13">
        <f>SUM(E30:E32)</f>
        <v>28</v>
      </c>
      <c r="F33" s="2"/>
      <c r="G33" s="13">
        <f>SUM(G30:G32)</f>
        <v>21</v>
      </c>
      <c r="H33" s="2"/>
      <c r="I33" s="13">
        <f>SUM(I30:I32)</f>
        <v>58</v>
      </c>
      <c r="J33" s="2"/>
      <c r="K33" s="13">
        <f>SUM(K30:K32)</f>
        <v>128</v>
      </c>
    </row>
    <row r="34" spans="1:11" s="26" customFormat="1" x14ac:dyDescent="0.25">
      <c r="A34" s="23" t="s">
        <v>64</v>
      </c>
      <c r="B34" s="24"/>
      <c r="C34" s="25">
        <f>C28-C33</f>
        <v>-31</v>
      </c>
      <c r="D34" s="24"/>
      <c r="E34" s="25">
        <f>E28-E33</f>
        <v>-36</v>
      </c>
      <c r="F34" s="24"/>
      <c r="G34" s="25">
        <f>G28-G33</f>
        <v>-28</v>
      </c>
      <c r="H34" s="24"/>
      <c r="I34" s="25">
        <f>I28-I33</f>
        <v>-63</v>
      </c>
      <c r="J34" s="24"/>
      <c r="K34" s="25">
        <f>K28-K33</f>
        <v>-158</v>
      </c>
    </row>
    <row r="35" spans="1:11" ht="13.8" thickBot="1" x14ac:dyDescent="0.3">
      <c r="A35" s="22" t="s">
        <v>59</v>
      </c>
      <c r="B35" s="2"/>
      <c r="C35" s="13">
        <v>2</v>
      </c>
      <c r="D35" s="16"/>
      <c r="E35" s="13">
        <v>1</v>
      </c>
      <c r="F35" s="16"/>
      <c r="G35" s="13">
        <v>2</v>
      </c>
      <c r="H35" s="16"/>
      <c r="I35" s="13">
        <v>7</v>
      </c>
      <c r="J35" s="16"/>
      <c r="K35" s="13">
        <f>C35+E35+G35+I35</f>
        <v>12</v>
      </c>
    </row>
    <row r="36" spans="1:11" ht="13.8" thickBot="1" x14ac:dyDescent="0.3">
      <c r="A36" s="14" t="s">
        <v>63</v>
      </c>
      <c r="B36" s="2"/>
      <c r="C36" s="28">
        <f>C34-C35</f>
        <v>-33</v>
      </c>
      <c r="D36" s="16"/>
      <c r="E36" s="28">
        <f>E34-E35</f>
        <v>-37</v>
      </c>
      <c r="F36" s="16"/>
      <c r="G36" s="28">
        <f>G34-G35</f>
        <v>-30</v>
      </c>
      <c r="H36" s="16"/>
      <c r="I36" s="28">
        <f>I34-I35</f>
        <v>-70</v>
      </c>
      <c r="J36" s="16"/>
      <c r="K36" s="28">
        <f>K34-K35</f>
        <v>-170</v>
      </c>
    </row>
    <row r="37" spans="1:11" ht="13.8" thickTop="1" x14ac:dyDescent="0.25">
      <c r="A37" s="14"/>
      <c r="B37" s="2"/>
      <c r="C37" s="19"/>
      <c r="D37" s="20"/>
      <c r="E37" s="19"/>
      <c r="F37" s="20"/>
      <c r="G37" s="19"/>
      <c r="H37" s="20"/>
      <c r="I37" s="19"/>
      <c r="J37" s="20"/>
      <c r="K37" s="19"/>
    </row>
  </sheetData>
  <mergeCells count="3">
    <mergeCell ref="A1:K1"/>
    <mergeCell ref="C2:I2"/>
    <mergeCell ref="C20:I20"/>
  </mergeCells>
  <pageMargins left="0.7" right="0.7" top="0.75" bottom="0.75" header="0.3" footer="0.3"/>
  <pageSetup scale="88" fitToHeight="0" orientation="landscape" r:id="rId1"/>
  <headerFooter>
    <oddHeader>&amp;L&amp;"-,Bold"Raymond James Financial, Inc.&amp;R&amp;"-,Bold"Segment Operating Results by Quarter (Unaudited)</oddHeader>
    <oddFooter>&amp;LSegment operating results do not include intersegment eliminations.&amp;RPage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Private Client Group</vt:lpstr>
      <vt:lpstr>Capital Markets</vt:lpstr>
      <vt:lpstr>Asset Management</vt:lpstr>
      <vt:lpstr>RJ Bank</vt:lpstr>
      <vt:lpstr>Other</vt:lpstr>
      <vt:lpstr>'Asset Management'!Print_Area</vt:lpstr>
      <vt:lpstr>'Capital Markets'!Print_Area</vt:lpstr>
      <vt:lpstr>Other!Print_Area</vt:lpstr>
      <vt:lpstr>'Private Client Group'!Print_Area</vt:lpstr>
      <vt:lpstr>'RJ Bank'!Print_Area</vt:lpstr>
      <vt:lpstr>'Asset Management'!Print_Titles</vt:lpstr>
      <vt:lpstr>'Capital Markets'!Print_Titles</vt:lpstr>
      <vt:lpstr>Other!Print_Titles</vt:lpstr>
      <vt:lpstr>'Private Client Group'!Print_Titles</vt:lpstr>
      <vt:lpstr>'RJ Bank'!Print_Titles</vt:lpstr>
    </vt:vector>
  </TitlesOfParts>
  <Company>Raymond James Financial,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Williams</dc:creator>
  <cp:lastModifiedBy>Kara Lindlau</cp:lastModifiedBy>
  <cp:lastPrinted>2019-03-11T18:28:49Z</cp:lastPrinted>
  <dcterms:created xsi:type="dcterms:W3CDTF">2019-02-28T21:05:05Z</dcterms:created>
  <dcterms:modified xsi:type="dcterms:W3CDTF">2019-03-11T18:30:36Z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